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6212" windowHeight="5760"/>
  </bookViews>
  <sheets>
    <sheet name="Real estate returns calculator" sheetId="1" r:id="rId1"/>
    <sheet name="Cash flow chart (do not modify)" sheetId="2" r:id="rId2"/>
    <sheet name="rent cash flow (do not modify)" sheetId="3" r:id="rId3"/>
  </sheets>
  <definedNames>
    <definedName name="appr">'Real estate returns calculator'!$C$27</definedName>
    <definedName name="endmon">'Real estate returns calculator'!$AJ$1</definedName>
    <definedName name="homeins">'Real estate returns calculator'!$C$19</definedName>
    <definedName name="intrate">'Real estate returns calculator'!$C$7</definedName>
    <definedName name="occmon">'Real estate returns calculator'!$C$25</definedName>
    <definedName name="occp1">'Real estate returns calculator'!$F$8</definedName>
    <definedName name="occp10">'Real estate returns calculator'!$F$17</definedName>
    <definedName name="occp11">'Real estate returns calculator'!$F$18</definedName>
    <definedName name="occp12">'Real estate returns calculator'!$F$19</definedName>
    <definedName name="occp13">'Real estate returns calculator'!$F$20</definedName>
    <definedName name="occp14">'Real estate returns calculator'!$F$21</definedName>
    <definedName name="occp15">'Real estate returns calculator'!$F$22</definedName>
    <definedName name="occp16">'Real estate returns calculator'!$F$23</definedName>
    <definedName name="occp17">'Real estate returns calculator'!$F$24</definedName>
    <definedName name="occp18">'Real estate returns calculator'!$F$25</definedName>
    <definedName name="occp19">'Real estate returns calculator'!$F$26</definedName>
    <definedName name="occp2">'Real estate returns calculator'!$F$9</definedName>
    <definedName name="occp20">'Real estate returns calculator'!$F$27</definedName>
    <definedName name="occp21">'Real estate returns calculator'!$F$28</definedName>
    <definedName name="occp22">'Real estate returns calculator'!$F$29</definedName>
    <definedName name="occp23">'Real estate returns calculator'!$F$30</definedName>
    <definedName name="occp24">'Real estate returns calculator'!$F$31</definedName>
    <definedName name="occp25">'Real estate returns calculator'!$F$32</definedName>
    <definedName name="occp26">'Real estate returns calculator'!$F$33</definedName>
    <definedName name="occp27">'Real estate returns calculator'!$F$34</definedName>
    <definedName name="occp28">'Real estate returns calculator'!$F$35</definedName>
    <definedName name="occp29">'Real estate returns calculator'!$F$36</definedName>
    <definedName name="occp3">'Real estate returns calculator'!$F$10</definedName>
    <definedName name="occp30">'Real estate returns calculator'!$F$37</definedName>
    <definedName name="occp4">'Real estate returns calculator'!$F$11</definedName>
    <definedName name="occp5">'Real estate returns calculator'!$F$12</definedName>
    <definedName name="occp6">'Real estate returns calculator'!$F$13</definedName>
    <definedName name="occp7">'Real estate returns calculator'!$F$14</definedName>
    <definedName name="occp8">'Real estate returns calculator'!$F$15</definedName>
    <definedName name="occp9">'Real estate returns calculator'!$F$16</definedName>
    <definedName name="pamt">'Real estate returns calculator'!$C$30</definedName>
    <definedName name="penaltyy">'Real estate returns calculator'!$C$32</definedName>
    <definedName name="proptax">'Real estate returns calculator'!$C$22</definedName>
    <definedName name="rent">'Real estate returns calculator'!#REF!</definedName>
    <definedName name="rent1">'Real estate returns calculator'!$H$8</definedName>
    <definedName name="rent10">'Real estate returns calculator'!$H$17</definedName>
    <definedName name="rent11">'Real estate returns calculator'!$H$18</definedName>
    <definedName name="rent12">'Real estate returns calculator'!$H$19</definedName>
    <definedName name="rent13">'Real estate returns calculator'!$H$20</definedName>
    <definedName name="rent14">'Real estate returns calculator'!$H$21</definedName>
    <definedName name="rent15">'Real estate returns calculator'!$H$22</definedName>
    <definedName name="rent16">'Real estate returns calculator'!$H$23</definedName>
    <definedName name="rent17">'Real estate returns calculator'!$H$24</definedName>
    <definedName name="rent18">'Real estate returns calculator'!$H$25</definedName>
    <definedName name="rent19">'Real estate returns calculator'!$H$26</definedName>
    <definedName name="rent2">'Real estate returns calculator'!$H$9</definedName>
    <definedName name="rent20">'Real estate returns calculator'!$H$27</definedName>
    <definedName name="rent21">'Real estate returns calculator'!$H$28</definedName>
    <definedName name="rent22">'Real estate returns calculator'!$H$29</definedName>
    <definedName name="rent23">'Real estate returns calculator'!$H$30</definedName>
    <definedName name="rent24">'Real estate returns calculator'!$H$31</definedName>
    <definedName name="rent25">'Real estate returns calculator'!$H$32</definedName>
    <definedName name="rent26">'Real estate returns calculator'!$H$33</definedName>
    <definedName name="rent27">'Real estate returns calculator'!$H$34</definedName>
    <definedName name="rent28">'Real estate returns calculator'!$H$35</definedName>
    <definedName name="rent29">'Real estate returns calculator'!$H$36</definedName>
    <definedName name="rent3">'Real estate returns calculator'!$H$10</definedName>
    <definedName name="rent30">'Real estate returns calculator'!$H$37</definedName>
    <definedName name="rent4">'Real estate returns calculator'!$H$11</definedName>
    <definedName name="rent5">'Real estate returns calculator'!$H$12</definedName>
    <definedName name="rent6">'Real estate returns calculator'!$H$13</definedName>
    <definedName name="rent7">'Real estate returns calculator'!$H$14</definedName>
    <definedName name="rent8">'Real estate returns calculator'!$H$15</definedName>
    <definedName name="rent9">'Real estate returns calculator'!$H$16</definedName>
    <definedName name="rentinc">'Real estate returns calculator'!#REF!</definedName>
    <definedName name="sewtax">'Real estate returns calculator'!$C$21</definedName>
    <definedName name="socinc">'Real estate returns calculator'!$C$18</definedName>
    <definedName name="sqft">'Real estate returns calculator'!$C$31</definedName>
    <definedName name="startmon">'Real estate returns calculator'!#REF!</definedName>
    <definedName name="tax">'Real estate returns calculator'!$C$28</definedName>
    <definedName name="value">'Real estate returns calculator'!$C$3</definedName>
    <definedName name="watertax">'Real estate returns calculator'!$C$20</definedName>
  </definedNames>
  <calcPr calcId="124519"/>
</workbook>
</file>

<file path=xl/calcChain.xml><?xml version="1.0" encoding="utf-8"?>
<calcChain xmlns="http://schemas.openxmlformats.org/spreadsheetml/2006/main">
  <c r="J7" i="2"/>
  <c r="N7" i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6"/>
  <c r="N5"/>
  <c r="N4"/>
  <c r="AE7" i="2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E62" s="1"/>
  <c r="AE63" s="1"/>
  <c r="AE64" s="1"/>
  <c r="AE65" s="1"/>
  <c r="AE66" s="1"/>
  <c r="AE67" s="1"/>
  <c r="AE68" s="1"/>
  <c r="AE69" s="1"/>
  <c r="AE70" s="1"/>
  <c r="AE71" s="1"/>
  <c r="AE72" s="1"/>
  <c r="AE73" s="1"/>
  <c r="AE74" s="1"/>
  <c r="AE75" s="1"/>
  <c r="AE76" s="1"/>
  <c r="AE77" s="1"/>
  <c r="AE78" s="1"/>
  <c r="AE79" s="1"/>
  <c r="AE80" s="1"/>
  <c r="AE81" s="1"/>
  <c r="AE82" s="1"/>
  <c r="AE83" s="1"/>
  <c r="AE84" s="1"/>
  <c r="AE85" s="1"/>
  <c r="AE86" s="1"/>
  <c r="AE87" s="1"/>
  <c r="AE88" s="1"/>
  <c r="AE89" s="1"/>
  <c r="AE90" s="1"/>
  <c r="AE91" s="1"/>
  <c r="AE92" s="1"/>
  <c r="AE93" s="1"/>
  <c r="AE94" s="1"/>
  <c r="AE95" s="1"/>
  <c r="AE96" s="1"/>
  <c r="AE97" s="1"/>
  <c r="AE98" s="1"/>
  <c r="AE99" s="1"/>
  <c r="AE100" s="1"/>
  <c r="AE101" s="1"/>
  <c r="AE102" s="1"/>
  <c r="AE103" s="1"/>
  <c r="AE104" s="1"/>
  <c r="AE105" s="1"/>
  <c r="AE106" s="1"/>
  <c r="AE107" s="1"/>
  <c r="AE108" s="1"/>
  <c r="AE109" s="1"/>
  <c r="AE110" s="1"/>
  <c r="AE111" s="1"/>
  <c r="AE112" s="1"/>
  <c r="AE113" s="1"/>
  <c r="AE114" s="1"/>
  <c r="AE115" s="1"/>
  <c r="AE116" s="1"/>
  <c r="AE117" s="1"/>
  <c r="AE118" s="1"/>
  <c r="AE119" s="1"/>
  <c r="AE120" s="1"/>
  <c r="AE121" s="1"/>
  <c r="AE122" s="1"/>
  <c r="AE123" s="1"/>
  <c r="AE124" s="1"/>
  <c r="AE125" s="1"/>
  <c r="AE126" s="1"/>
  <c r="AE127" s="1"/>
  <c r="AE128" s="1"/>
  <c r="AE129" s="1"/>
  <c r="AE130" s="1"/>
  <c r="AE131" s="1"/>
  <c r="AE132" s="1"/>
  <c r="AE133" s="1"/>
  <c r="AE134" s="1"/>
  <c r="AE135" s="1"/>
  <c r="AE136" s="1"/>
  <c r="AE137" s="1"/>
  <c r="AE138" s="1"/>
  <c r="AE139" s="1"/>
  <c r="AE140" s="1"/>
  <c r="AE141" s="1"/>
  <c r="AE142" s="1"/>
  <c r="AE143" s="1"/>
  <c r="AE144" s="1"/>
  <c r="AE145" s="1"/>
  <c r="AE146" s="1"/>
  <c r="AE147" s="1"/>
  <c r="AE148" s="1"/>
  <c r="AE149" s="1"/>
  <c r="AE150" s="1"/>
  <c r="AE151" s="1"/>
  <c r="AE152" s="1"/>
  <c r="AE153" s="1"/>
  <c r="AE154" s="1"/>
  <c r="AE155" s="1"/>
  <c r="AE156" s="1"/>
  <c r="AE157" s="1"/>
  <c r="AE158" s="1"/>
  <c r="AE159" s="1"/>
  <c r="AE160" s="1"/>
  <c r="AE161" s="1"/>
  <c r="AE162" s="1"/>
  <c r="AE163" s="1"/>
  <c r="AE164" s="1"/>
  <c r="AE165" s="1"/>
  <c r="AE166" s="1"/>
  <c r="AE167" s="1"/>
  <c r="AE168" s="1"/>
  <c r="AE169" s="1"/>
  <c r="AE170" s="1"/>
  <c r="AE171" s="1"/>
  <c r="AE172" s="1"/>
  <c r="AE173" s="1"/>
  <c r="AE174" s="1"/>
  <c r="AE175" s="1"/>
  <c r="AE176" s="1"/>
  <c r="AE177" s="1"/>
  <c r="AE178" s="1"/>
  <c r="AE179" s="1"/>
  <c r="AE180" s="1"/>
  <c r="AE181" s="1"/>
  <c r="AE182" s="1"/>
  <c r="AE183" s="1"/>
  <c r="AE184" s="1"/>
  <c r="AE185" s="1"/>
  <c r="AE186" s="1"/>
  <c r="AE187" s="1"/>
  <c r="AE188" s="1"/>
  <c r="AE189" s="1"/>
  <c r="AE190" s="1"/>
  <c r="AE191" s="1"/>
  <c r="AE192" s="1"/>
  <c r="AE193" s="1"/>
  <c r="AE194" s="1"/>
  <c r="AE195" s="1"/>
  <c r="AE196" s="1"/>
  <c r="AE197" s="1"/>
  <c r="AE198" s="1"/>
  <c r="AE199" s="1"/>
  <c r="AE200" s="1"/>
  <c r="AE201" s="1"/>
  <c r="AE202" s="1"/>
  <c r="AE203" s="1"/>
  <c r="AE204" s="1"/>
  <c r="AE205" s="1"/>
  <c r="AE206" s="1"/>
  <c r="AE207" s="1"/>
  <c r="AE208" s="1"/>
  <c r="AE209" s="1"/>
  <c r="AE210" s="1"/>
  <c r="AE211" s="1"/>
  <c r="AE212" s="1"/>
  <c r="AE213" s="1"/>
  <c r="AE214" s="1"/>
  <c r="AE215" s="1"/>
  <c r="AE216" s="1"/>
  <c r="AE217" s="1"/>
  <c r="AE218" s="1"/>
  <c r="AE219" s="1"/>
  <c r="AE220" s="1"/>
  <c r="AE221" s="1"/>
  <c r="AE222" s="1"/>
  <c r="AE223" s="1"/>
  <c r="AE224" s="1"/>
  <c r="AE225" s="1"/>
  <c r="AE226" s="1"/>
  <c r="AE227" s="1"/>
  <c r="AE228" s="1"/>
  <c r="AE229" s="1"/>
  <c r="AE230" s="1"/>
  <c r="AE231" s="1"/>
  <c r="AE232" s="1"/>
  <c r="AE233" s="1"/>
  <c r="AE234" s="1"/>
  <c r="AE235" s="1"/>
  <c r="AE236" s="1"/>
  <c r="AE237" s="1"/>
  <c r="AE238" s="1"/>
  <c r="AE239" s="1"/>
  <c r="AE240" s="1"/>
  <c r="AE241" s="1"/>
  <c r="AE242" s="1"/>
  <c r="AE243" s="1"/>
  <c r="AE244" s="1"/>
  <c r="AE245" s="1"/>
  <c r="AE246" s="1"/>
  <c r="AE247" s="1"/>
  <c r="AE248" s="1"/>
  <c r="AE249" s="1"/>
  <c r="AE250" s="1"/>
  <c r="AE251" s="1"/>
  <c r="AE252" s="1"/>
  <c r="AE253" s="1"/>
  <c r="AE254" s="1"/>
  <c r="AE255" s="1"/>
  <c r="AE256" s="1"/>
  <c r="AE257" s="1"/>
  <c r="AE258" s="1"/>
  <c r="AE259" s="1"/>
  <c r="AE260" s="1"/>
  <c r="AE261" s="1"/>
  <c r="AE262" s="1"/>
  <c r="AE263" s="1"/>
  <c r="AE264" s="1"/>
  <c r="AE265" s="1"/>
  <c r="AE266" s="1"/>
  <c r="AE267" s="1"/>
  <c r="AE268" s="1"/>
  <c r="AE269" s="1"/>
  <c r="AE270" s="1"/>
  <c r="AE271" s="1"/>
  <c r="AE272" s="1"/>
  <c r="AE273" s="1"/>
  <c r="AE274" s="1"/>
  <c r="AE275" s="1"/>
  <c r="AE276" s="1"/>
  <c r="AE277" s="1"/>
  <c r="AE278" s="1"/>
  <c r="AE279" s="1"/>
  <c r="AE280" s="1"/>
  <c r="AE281" s="1"/>
  <c r="AE282" s="1"/>
  <c r="AE283" s="1"/>
  <c r="AE284" s="1"/>
  <c r="AE285" s="1"/>
  <c r="AE286" s="1"/>
  <c r="AE287" s="1"/>
  <c r="AE288" s="1"/>
  <c r="AE289" s="1"/>
  <c r="AE290" s="1"/>
  <c r="AE291" s="1"/>
  <c r="AE292" s="1"/>
  <c r="AE293" s="1"/>
  <c r="AE294" s="1"/>
  <c r="AE295" s="1"/>
  <c r="AE296" s="1"/>
  <c r="AE297" s="1"/>
  <c r="AE298" s="1"/>
  <c r="AE299" s="1"/>
  <c r="AE300" s="1"/>
  <c r="AE301" s="1"/>
  <c r="AE302" s="1"/>
  <c r="AE303" s="1"/>
  <c r="AE304" s="1"/>
  <c r="AE305" s="1"/>
  <c r="AE306" s="1"/>
  <c r="AE307" s="1"/>
  <c r="AE308" s="1"/>
  <c r="AE309" s="1"/>
  <c r="AE310" s="1"/>
  <c r="AE311" s="1"/>
  <c r="AE312" s="1"/>
  <c r="AE313" s="1"/>
  <c r="AE314" s="1"/>
  <c r="AE315" s="1"/>
  <c r="AE316" s="1"/>
  <c r="AE317" s="1"/>
  <c r="AE318" s="1"/>
  <c r="AE319" s="1"/>
  <c r="AE320" s="1"/>
  <c r="AE321" s="1"/>
  <c r="AE322" s="1"/>
  <c r="AE323" s="1"/>
  <c r="AE324" s="1"/>
  <c r="AE325" s="1"/>
  <c r="AE326" s="1"/>
  <c r="AE327" s="1"/>
  <c r="AE328" s="1"/>
  <c r="AE329" s="1"/>
  <c r="AE330" s="1"/>
  <c r="AE331" s="1"/>
  <c r="AE332" s="1"/>
  <c r="AE333" s="1"/>
  <c r="AE334" s="1"/>
  <c r="AE335" s="1"/>
  <c r="AE336" s="1"/>
  <c r="AE337" s="1"/>
  <c r="AE338" s="1"/>
  <c r="AE339" s="1"/>
  <c r="AE340" s="1"/>
  <c r="AE341" s="1"/>
  <c r="AE342" s="1"/>
  <c r="AE343" s="1"/>
  <c r="AE344" s="1"/>
  <c r="AE345" s="1"/>
  <c r="AE346" s="1"/>
  <c r="AE347" s="1"/>
  <c r="AE348" s="1"/>
  <c r="AE349" s="1"/>
  <c r="AE350" s="1"/>
  <c r="AE351" s="1"/>
  <c r="AE352" s="1"/>
  <c r="AE353" s="1"/>
  <c r="AE354" s="1"/>
  <c r="AE355" s="1"/>
  <c r="AE356" s="1"/>
  <c r="AE357" s="1"/>
  <c r="AE358" s="1"/>
  <c r="AE359" s="1"/>
  <c r="AE360" s="1"/>
  <c r="AE361" s="1"/>
  <c r="AE362" s="1"/>
  <c r="AE363" s="1"/>
  <c r="AE364" s="1"/>
  <c r="AE365" s="1"/>
  <c r="AE366" s="1"/>
  <c r="AE367" s="1"/>
  <c r="AG7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G211" s="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G232" s="1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G253" s="1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G274" s="1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G295" s="1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G316" s="1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G337" s="1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G358" s="1"/>
  <c r="AG359" s="1"/>
  <c r="AG360" s="1"/>
  <c r="AG361" s="1"/>
  <c r="AG362" s="1"/>
  <c r="AG363" s="1"/>
  <c r="AG364" s="1"/>
  <c r="AG365" s="1"/>
  <c r="AG366" s="1"/>
  <c r="AG367" s="1"/>
  <c r="AI7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I76" s="1"/>
  <c r="AI77" s="1"/>
  <c r="AI78" s="1"/>
  <c r="AI79" s="1"/>
  <c r="AI80" s="1"/>
  <c r="AI81" s="1"/>
  <c r="AI82" s="1"/>
  <c r="AI83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I101" s="1"/>
  <c r="AI102" s="1"/>
  <c r="AI103" s="1"/>
  <c r="AI104" s="1"/>
  <c r="AI105" s="1"/>
  <c r="AI106" s="1"/>
  <c r="AI107" s="1"/>
  <c r="AI108" s="1"/>
  <c r="AI109" s="1"/>
  <c r="AI110" s="1"/>
  <c r="AI111" s="1"/>
  <c r="AI112" s="1"/>
  <c r="AI113" s="1"/>
  <c r="AI114" s="1"/>
  <c r="AI115" s="1"/>
  <c r="AI116" s="1"/>
  <c r="AI117" s="1"/>
  <c r="AI118" s="1"/>
  <c r="AI119" s="1"/>
  <c r="AI120" s="1"/>
  <c r="AI121" s="1"/>
  <c r="AI122" s="1"/>
  <c r="AI123" s="1"/>
  <c r="AI124" s="1"/>
  <c r="AI125" s="1"/>
  <c r="AI126" s="1"/>
  <c r="AI127" s="1"/>
  <c r="AI128" s="1"/>
  <c r="AI129" s="1"/>
  <c r="AI130" s="1"/>
  <c r="AI131" s="1"/>
  <c r="AI132" s="1"/>
  <c r="AI133" s="1"/>
  <c r="AI134" s="1"/>
  <c r="AI135" s="1"/>
  <c r="AI136" s="1"/>
  <c r="AI137" s="1"/>
  <c r="AI138" s="1"/>
  <c r="AI139" s="1"/>
  <c r="AI140" s="1"/>
  <c r="AI141" s="1"/>
  <c r="AI142" s="1"/>
  <c r="AI143" s="1"/>
  <c r="AI144" s="1"/>
  <c r="AI145" s="1"/>
  <c r="AI146" s="1"/>
  <c r="AI147" s="1"/>
  <c r="AI148" s="1"/>
  <c r="AI149" s="1"/>
  <c r="AI150" s="1"/>
  <c r="AI151" s="1"/>
  <c r="AI152" s="1"/>
  <c r="AI153" s="1"/>
  <c r="AI154" s="1"/>
  <c r="AI155" s="1"/>
  <c r="AI156" s="1"/>
  <c r="AI157" s="1"/>
  <c r="AI158" s="1"/>
  <c r="AI159" s="1"/>
  <c r="AI160" s="1"/>
  <c r="AI161" s="1"/>
  <c r="AI162" s="1"/>
  <c r="AI163" s="1"/>
  <c r="AI164" s="1"/>
  <c r="AI165" s="1"/>
  <c r="AI166" s="1"/>
  <c r="AI167" s="1"/>
  <c r="AI168" s="1"/>
  <c r="AI169" s="1"/>
  <c r="AI170" s="1"/>
  <c r="AI171" s="1"/>
  <c r="AI172" s="1"/>
  <c r="AI173" s="1"/>
  <c r="AI174" s="1"/>
  <c r="AI175" s="1"/>
  <c r="AI176" s="1"/>
  <c r="AI177" s="1"/>
  <c r="AI178" s="1"/>
  <c r="AI179" s="1"/>
  <c r="AI180" s="1"/>
  <c r="AI181" s="1"/>
  <c r="AI182" s="1"/>
  <c r="AI183" s="1"/>
  <c r="AI184" s="1"/>
  <c r="AI185" s="1"/>
  <c r="AI186" s="1"/>
  <c r="AI187" s="1"/>
  <c r="AI188" s="1"/>
  <c r="AI189" s="1"/>
  <c r="AI190" s="1"/>
  <c r="AI191" s="1"/>
  <c r="AI192" s="1"/>
  <c r="AI193" s="1"/>
  <c r="AI194" s="1"/>
  <c r="AI195" s="1"/>
  <c r="AI196" s="1"/>
  <c r="AI197" s="1"/>
  <c r="AI198" s="1"/>
  <c r="AI199" s="1"/>
  <c r="AI200" s="1"/>
  <c r="AI201" s="1"/>
  <c r="AI202" s="1"/>
  <c r="AI203" s="1"/>
  <c r="AI204" s="1"/>
  <c r="AI205" s="1"/>
  <c r="AI206" s="1"/>
  <c r="AI207" s="1"/>
  <c r="AI208" s="1"/>
  <c r="AI209" s="1"/>
  <c r="AI210" s="1"/>
  <c r="AI211" s="1"/>
  <c r="AI212" s="1"/>
  <c r="AI213" s="1"/>
  <c r="AI214" s="1"/>
  <c r="AI215" s="1"/>
  <c r="AI216" s="1"/>
  <c r="AI217" s="1"/>
  <c r="AI218" s="1"/>
  <c r="AI219" s="1"/>
  <c r="AI220" s="1"/>
  <c r="AI221" s="1"/>
  <c r="AI222" s="1"/>
  <c r="AI223" s="1"/>
  <c r="AI224" s="1"/>
  <c r="AI225" s="1"/>
  <c r="AI226" s="1"/>
  <c r="AI227" s="1"/>
  <c r="AI228" s="1"/>
  <c r="AI229" s="1"/>
  <c r="AI230" s="1"/>
  <c r="AI231" s="1"/>
  <c r="AI232" s="1"/>
  <c r="AI233" s="1"/>
  <c r="AI234" s="1"/>
  <c r="AI235" s="1"/>
  <c r="AI236" s="1"/>
  <c r="AI237" s="1"/>
  <c r="AI238" s="1"/>
  <c r="AI239" s="1"/>
  <c r="AI240" s="1"/>
  <c r="AI241" s="1"/>
  <c r="AI242" s="1"/>
  <c r="AI243" s="1"/>
  <c r="AI244" s="1"/>
  <c r="AI245" s="1"/>
  <c r="AI246" s="1"/>
  <c r="AI247" s="1"/>
  <c r="AI248" s="1"/>
  <c r="AI249" s="1"/>
  <c r="AI250" s="1"/>
  <c r="AI251" s="1"/>
  <c r="AI252" s="1"/>
  <c r="AI253" s="1"/>
  <c r="AI254" s="1"/>
  <c r="AI255" s="1"/>
  <c r="AI256" s="1"/>
  <c r="AI257" s="1"/>
  <c r="AI258" s="1"/>
  <c r="AI259" s="1"/>
  <c r="AI260" s="1"/>
  <c r="AI261" s="1"/>
  <c r="AI262" s="1"/>
  <c r="AI263" s="1"/>
  <c r="AI264" s="1"/>
  <c r="AI265" s="1"/>
  <c r="AI266" s="1"/>
  <c r="AI267" s="1"/>
  <c r="AI268" s="1"/>
  <c r="AI269" s="1"/>
  <c r="AI270" s="1"/>
  <c r="AI271" s="1"/>
  <c r="AI272" s="1"/>
  <c r="AI273" s="1"/>
  <c r="AI274" s="1"/>
  <c r="AI275" s="1"/>
  <c r="AI276" s="1"/>
  <c r="AI277" s="1"/>
  <c r="AI278" s="1"/>
  <c r="AI279" s="1"/>
  <c r="AI280" s="1"/>
  <c r="AI281" s="1"/>
  <c r="AI282" s="1"/>
  <c r="AI283" s="1"/>
  <c r="AI284" s="1"/>
  <c r="AI285" s="1"/>
  <c r="AI286" s="1"/>
  <c r="AI287" s="1"/>
  <c r="AI288" s="1"/>
  <c r="AI289" s="1"/>
  <c r="AI290" s="1"/>
  <c r="AI291" s="1"/>
  <c r="AI292" s="1"/>
  <c r="AI293" s="1"/>
  <c r="AI294" s="1"/>
  <c r="AI295" s="1"/>
  <c r="AI296" s="1"/>
  <c r="AI297" s="1"/>
  <c r="AI298" s="1"/>
  <c r="AI299" s="1"/>
  <c r="AI300" s="1"/>
  <c r="AI301" s="1"/>
  <c r="AI302" s="1"/>
  <c r="AI303" s="1"/>
  <c r="AI304" s="1"/>
  <c r="AI305" s="1"/>
  <c r="AI306" s="1"/>
  <c r="AI307" s="1"/>
  <c r="AI308" s="1"/>
  <c r="AI309" s="1"/>
  <c r="AI310" s="1"/>
  <c r="AI311" s="1"/>
  <c r="AI312" s="1"/>
  <c r="AI313" s="1"/>
  <c r="AI314" s="1"/>
  <c r="AI315" s="1"/>
  <c r="AI316" s="1"/>
  <c r="AI317" s="1"/>
  <c r="AI318" s="1"/>
  <c r="AI319" s="1"/>
  <c r="AI320" s="1"/>
  <c r="AI321" s="1"/>
  <c r="AI322" s="1"/>
  <c r="AI323" s="1"/>
  <c r="AI324" s="1"/>
  <c r="AI325" s="1"/>
  <c r="AI326" s="1"/>
  <c r="AI327" s="1"/>
  <c r="AI328" s="1"/>
  <c r="AI329" s="1"/>
  <c r="AI330" s="1"/>
  <c r="AI331" s="1"/>
  <c r="AI332" s="1"/>
  <c r="AI333" s="1"/>
  <c r="AI334" s="1"/>
  <c r="AI335" s="1"/>
  <c r="AI336" s="1"/>
  <c r="AI337" s="1"/>
  <c r="AI338" s="1"/>
  <c r="AI339" s="1"/>
  <c r="AI340" s="1"/>
  <c r="AI341" s="1"/>
  <c r="AI342" s="1"/>
  <c r="AI343" s="1"/>
  <c r="AI344" s="1"/>
  <c r="AI345" s="1"/>
  <c r="AI346" s="1"/>
  <c r="AI347" s="1"/>
  <c r="AI348" s="1"/>
  <c r="AI349" s="1"/>
  <c r="AI350" s="1"/>
  <c r="AI351" s="1"/>
  <c r="AI352" s="1"/>
  <c r="AI353" s="1"/>
  <c r="AI354" s="1"/>
  <c r="AI355" s="1"/>
  <c r="AI356" s="1"/>
  <c r="AI357" s="1"/>
  <c r="AI358" s="1"/>
  <c r="AI359" s="1"/>
  <c r="AI360" s="1"/>
  <c r="AI361" s="1"/>
  <c r="AI362" s="1"/>
  <c r="AI363" s="1"/>
  <c r="AI364" s="1"/>
  <c r="AI365" s="1"/>
  <c r="AI366" s="1"/>
  <c r="AI367" s="1"/>
  <c r="AK7"/>
  <c r="AK8" s="1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AK34" s="1"/>
  <c r="AK35" s="1"/>
  <c r="AK36" s="1"/>
  <c r="AK37" s="1"/>
  <c r="AK38" s="1"/>
  <c r="AK39" s="1"/>
  <c r="AK40" s="1"/>
  <c r="AK41" s="1"/>
  <c r="AK42" s="1"/>
  <c r="AK43" s="1"/>
  <c r="AK44" s="1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AK69" s="1"/>
  <c r="AK70" s="1"/>
  <c r="AK71" s="1"/>
  <c r="AK72" s="1"/>
  <c r="AK73" s="1"/>
  <c r="AK74" s="1"/>
  <c r="AK75" s="1"/>
  <c r="AK76" s="1"/>
  <c r="AK77" s="1"/>
  <c r="AK78" s="1"/>
  <c r="AK79" s="1"/>
  <c r="AK80" s="1"/>
  <c r="AK81" s="1"/>
  <c r="AK82" s="1"/>
  <c r="AK83" s="1"/>
  <c r="AK84" s="1"/>
  <c r="AK85" s="1"/>
  <c r="AK86" s="1"/>
  <c r="AK87" s="1"/>
  <c r="AK88" s="1"/>
  <c r="AK89" s="1"/>
  <c r="AK90" s="1"/>
  <c r="AK91" s="1"/>
  <c r="AK92" s="1"/>
  <c r="AK93" s="1"/>
  <c r="AK94" s="1"/>
  <c r="AK95" s="1"/>
  <c r="AK96" s="1"/>
  <c r="AK97" s="1"/>
  <c r="AK98" s="1"/>
  <c r="AK99" s="1"/>
  <c r="AK100" s="1"/>
  <c r="AK101" s="1"/>
  <c r="AK102" s="1"/>
  <c r="AK103" s="1"/>
  <c r="AK104" s="1"/>
  <c r="AK105" s="1"/>
  <c r="AK106" s="1"/>
  <c r="AK107" s="1"/>
  <c r="AK108" s="1"/>
  <c r="AK109" s="1"/>
  <c r="AK110" s="1"/>
  <c r="AK111" s="1"/>
  <c r="AK112" s="1"/>
  <c r="AK113" s="1"/>
  <c r="AK114" s="1"/>
  <c r="AK115" s="1"/>
  <c r="AK116" s="1"/>
  <c r="AK117" s="1"/>
  <c r="AK118" s="1"/>
  <c r="AK119" s="1"/>
  <c r="AK120" s="1"/>
  <c r="AK121" s="1"/>
  <c r="AK122" s="1"/>
  <c r="AK123" s="1"/>
  <c r="AK124" s="1"/>
  <c r="AK125" s="1"/>
  <c r="AK126" s="1"/>
  <c r="AK127" s="1"/>
  <c r="AK128" s="1"/>
  <c r="AK129" s="1"/>
  <c r="AK130" s="1"/>
  <c r="AK131" s="1"/>
  <c r="AK132" s="1"/>
  <c r="AK133" s="1"/>
  <c r="AK134" s="1"/>
  <c r="AK135" s="1"/>
  <c r="AK136" s="1"/>
  <c r="AK137" s="1"/>
  <c r="AK138" s="1"/>
  <c r="AK139" s="1"/>
  <c r="AK140" s="1"/>
  <c r="AK141" s="1"/>
  <c r="AK142" s="1"/>
  <c r="AK143" s="1"/>
  <c r="AK144" s="1"/>
  <c r="AK145" s="1"/>
  <c r="AK146" s="1"/>
  <c r="AK147" s="1"/>
  <c r="AK148" s="1"/>
  <c r="AK149" s="1"/>
  <c r="AK150" s="1"/>
  <c r="AK151" s="1"/>
  <c r="AK152" s="1"/>
  <c r="AK153" s="1"/>
  <c r="AK154" s="1"/>
  <c r="AK155" s="1"/>
  <c r="AK156" s="1"/>
  <c r="AK157" s="1"/>
  <c r="AK158" s="1"/>
  <c r="AK159" s="1"/>
  <c r="AK160" s="1"/>
  <c r="AK161" s="1"/>
  <c r="AK162" s="1"/>
  <c r="AK163" s="1"/>
  <c r="AK164" s="1"/>
  <c r="AK165" s="1"/>
  <c r="AK166" s="1"/>
  <c r="AK167" s="1"/>
  <c r="AK168" s="1"/>
  <c r="AK169" s="1"/>
  <c r="AK170" s="1"/>
  <c r="AK171" s="1"/>
  <c r="AK172" s="1"/>
  <c r="AK173" s="1"/>
  <c r="AK174" s="1"/>
  <c r="AK175" s="1"/>
  <c r="AK176" s="1"/>
  <c r="AK177" s="1"/>
  <c r="AK178" s="1"/>
  <c r="AK179" s="1"/>
  <c r="AK180" s="1"/>
  <c r="AK181" s="1"/>
  <c r="AK182" s="1"/>
  <c r="AK183" s="1"/>
  <c r="AK184" s="1"/>
  <c r="AK185" s="1"/>
  <c r="AK186" s="1"/>
  <c r="AK187" s="1"/>
  <c r="AK188" s="1"/>
  <c r="AK189" s="1"/>
  <c r="AK190" s="1"/>
  <c r="AK191" s="1"/>
  <c r="AK192" s="1"/>
  <c r="AK193" s="1"/>
  <c r="AK194" s="1"/>
  <c r="AK195" s="1"/>
  <c r="AK196" s="1"/>
  <c r="AK197" s="1"/>
  <c r="AK198" s="1"/>
  <c r="AK199" s="1"/>
  <c r="AK200" s="1"/>
  <c r="AK201" s="1"/>
  <c r="AK202" s="1"/>
  <c r="AK203" s="1"/>
  <c r="AK204" s="1"/>
  <c r="AK205" s="1"/>
  <c r="AK206" s="1"/>
  <c r="AK207" s="1"/>
  <c r="AK208" s="1"/>
  <c r="AK209" s="1"/>
  <c r="AK210" s="1"/>
  <c r="AK211" s="1"/>
  <c r="AK212" s="1"/>
  <c r="AK213" s="1"/>
  <c r="AK214" s="1"/>
  <c r="AK215" s="1"/>
  <c r="AK216" s="1"/>
  <c r="AK217" s="1"/>
  <c r="AK218" s="1"/>
  <c r="AK219" s="1"/>
  <c r="AK220" s="1"/>
  <c r="AK221" s="1"/>
  <c r="AK222" s="1"/>
  <c r="AK223" s="1"/>
  <c r="AK224" s="1"/>
  <c r="AK225" s="1"/>
  <c r="AK226" s="1"/>
  <c r="AK227" s="1"/>
  <c r="AK228" s="1"/>
  <c r="AK229" s="1"/>
  <c r="AK230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0" s="1"/>
  <c r="AK251" s="1"/>
  <c r="AK252" s="1"/>
  <c r="AK253" s="1"/>
  <c r="AK254" s="1"/>
  <c r="AK255" s="1"/>
  <c r="AK256" s="1"/>
  <c r="AK257" s="1"/>
  <c r="AK258" s="1"/>
  <c r="AK259" s="1"/>
  <c r="AK260" s="1"/>
  <c r="AK261" s="1"/>
  <c r="AK262" s="1"/>
  <c r="AK263" s="1"/>
  <c r="AK264" s="1"/>
  <c r="AK265" s="1"/>
  <c r="AK266" s="1"/>
  <c r="AK267" s="1"/>
  <c r="AK268" s="1"/>
  <c r="AK269" s="1"/>
  <c r="AK270" s="1"/>
  <c r="AK271" s="1"/>
  <c r="AK272" s="1"/>
  <c r="AK273" s="1"/>
  <c r="AK274" s="1"/>
  <c r="AK275" s="1"/>
  <c r="AK276" s="1"/>
  <c r="AK277" s="1"/>
  <c r="AK278" s="1"/>
  <c r="AK279" s="1"/>
  <c r="AK280" s="1"/>
  <c r="AK281" s="1"/>
  <c r="AK282" s="1"/>
  <c r="AK283" s="1"/>
  <c r="AK284" s="1"/>
  <c r="AK285" s="1"/>
  <c r="AK286" s="1"/>
  <c r="AK287" s="1"/>
  <c r="AK288" s="1"/>
  <c r="AK289" s="1"/>
  <c r="AK290" s="1"/>
  <c r="AK291" s="1"/>
  <c r="AK292" s="1"/>
  <c r="AK293" s="1"/>
  <c r="AK294" s="1"/>
  <c r="AK295" s="1"/>
  <c r="AK296" s="1"/>
  <c r="AK297" s="1"/>
  <c r="AK298" s="1"/>
  <c r="AK299" s="1"/>
  <c r="AK300" s="1"/>
  <c r="AK301" s="1"/>
  <c r="AK302" s="1"/>
  <c r="AK303" s="1"/>
  <c r="AK304" s="1"/>
  <c r="AK305" s="1"/>
  <c r="AK306" s="1"/>
  <c r="AK307" s="1"/>
  <c r="AK308" s="1"/>
  <c r="AK309" s="1"/>
  <c r="AK310" s="1"/>
  <c r="AK311" s="1"/>
  <c r="AK312" s="1"/>
  <c r="AK313" s="1"/>
  <c r="AK314" s="1"/>
  <c r="AK315" s="1"/>
  <c r="AK316" s="1"/>
  <c r="AK317" s="1"/>
  <c r="AK318" s="1"/>
  <c r="AK319" s="1"/>
  <c r="AK320" s="1"/>
  <c r="AK321" s="1"/>
  <c r="AK322" s="1"/>
  <c r="AK323" s="1"/>
  <c r="AK324" s="1"/>
  <c r="AK325" s="1"/>
  <c r="AK326" s="1"/>
  <c r="AK327" s="1"/>
  <c r="AK328" s="1"/>
  <c r="AK329" s="1"/>
  <c r="AK330" s="1"/>
  <c r="AK331" s="1"/>
  <c r="AK332" s="1"/>
  <c r="AK333" s="1"/>
  <c r="AK334" s="1"/>
  <c r="AK335" s="1"/>
  <c r="AK336" s="1"/>
  <c r="AK337" s="1"/>
  <c r="AK338" s="1"/>
  <c r="AK339" s="1"/>
  <c r="AK340" s="1"/>
  <c r="AK341" s="1"/>
  <c r="AK342" s="1"/>
  <c r="AK343" s="1"/>
  <c r="AK344" s="1"/>
  <c r="AK345" s="1"/>
  <c r="AK346" s="1"/>
  <c r="AK347" s="1"/>
  <c r="AK348" s="1"/>
  <c r="AK349" s="1"/>
  <c r="AK350" s="1"/>
  <c r="AK351" s="1"/>
  <c r="AK352" s="1"/>
  <c r="AK353" s="1"/>
  <c r="AK354" s="1"/>
  <c r="AK355" s="1"/>
  <c r="AK356" s="1"/>
  <c r="AK357" s="1"/>
  <c r="AK358" s="1"/>
  <c r="AK359" s="1"/>
  <c r="AK360" s="1"/>
  <c r="AK361" s="1"/>
  <c r="AK362" s="1"/>
  <c r="AK363" s="1"/>
  <c r="AK364" s="1"/>
  <c r="AK365" s="1"/>
  <c r="AK366" s="1"/>
  <c r="AK367" s="1"/>
  <c r="AM7"/>
  <c r="AM8" s="1"/>
  <c r="AM9" s="1"/>
  <c r="AM10" s="1"/>
  <c r="AM11" s="1"/>
  <c r="AM12" s="1"/>
  <c r="AM13" s="1"/>
  <c r="AM14" s="1"/>
  <c r="AM15" s="1"/>
  <c r="AM16" s="1"/>
  <c r="AM17" s="1"/>
  <c r="AM18" s="1"/>
  <c r="AM19" s="1"/>
  <c r="AM20" s="1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M62" s="1"/>
  <c r="AM63" s="1"/>
  <c r="AM64" s="1"/>
  <c r="AM65" s="1"/>
  <c r="AM66" s="1"/>
  <c r="AM67" s="1"/>
  <c r="AM68" s="1"/>
  <c r="AM69" s="1"/>
  <c r="AM70" s="1"/>
  <c r="AM71" s="1"/>
  <c r="AM72" s="1"/>
  <c r="AM73" s="1"/>
  <c r="AM74" s="1"/>
  <c r="AM75" s="1"/>
  <c r="AM76" s="1"/>
  <c r="AM77" s="1"/>
  <c r="AM78" s="1"/>
  <c r="AM79" s="1"/>
  <c r="AM80" s="1"/>
  <c r="AM81" s="1"/>
  <c r="AM82" s="1"/>
  <c r="AM83" s="1"/>
  <c r="AM84" s="1"/>
  <c r="AM85" s="1"/>
  <c r="AM86" s="1"/>
  <c r="AM87" s="1"/>
  <c r="AM88" s="1"/>
  <c r="AM89" s="1"/>
  <c r="AM90" s="1"/>
  <c r="AM91" s="1"/>
  <c r="AM92" s="1"/>
  <c r="AM93" s="1"/>
  <c r="AM94" s="1"/>
  <c r="AM95" s="1"/>
  <c r="AM96" s="1"/>
  <c r="AM97" s="1"/>
  <c r="AM98" s="1"/>
  <c r="AM99" s="1"/>
  <c r="AM100" s="1"/>
  <c r="AM101" s="1"/>
  <c r="AM102" s="1"/>
  <c r="AM103" s="1"/>
  <c r="AM104" s="1"/>
  <c r="AM105" s="1"/>
  <c r="AM106" s="1"/>
  <c r="AM107" s="1"/>
  <c r="AM108" s="1"/>
  <c r="AM109" s="1"/>
  <c r="AM110" s="1"/>
  <c r="AM111" s="1"/>
  <c r="AM112" s="1"/>
  <c r="AM113" s="1"/>
  <c r="AM114" s="1"/>
  <c r="AM115" s="1"/>
  <c r="AM116" s="1"/>
  <c r="AM117" s="1"/>
  <c r="AM118" s="1"/>
  <c r="AM119" s="1"/>
  <c r="AM120" s="1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AM133" s="1"/>
  <c r="AM134" s="1"/>
  <c r="AM135" s="1"/>
  <c r="AM136" s="1"/>
  <c r="AM137" s="1"/>
  <c r="AM138" s="1"/>
  <c r="AM139" s="1"/>
  <c r="AM140" s="1"/>
  <c r="AM141" s="1"/>
  <c r="AM142" s="1"/>
  <c r="AM143" s="1"/>
  <c r="AM144" s="1"/>
  <c r="AM145" s="1"/>
  <c r="AM146" s="1"/>
  <c r="AM147" s="1"/>
  <c r="AM148" s="1"/>
  <c r="AM149" s="1"/>
  <c r="AM150" s="1"/>
  <c r="AM151" s="1"/>
  <c r="AM152" s="1"/>
  <c r="AM153" s="1"/>
  <c r="AM154" s="1"/>
  <c r="AM155" s="1"/>
  <c r="AM156" s="1"/>
  <c r="AM157" s="1"/>
  <c r="AM158" s="1"/>
  <c r="AM159" s="1"/>
  <c r="AM160" s="1"/>
  <c r="AM161" s="1"/>
  <c r="AM162" s="1"/>
  <c r="AM163" s="1"/>
  <c r="AM164" s="1"/>
  <c r="AM165" s="1"/>
  <c r="AM166" s="1"/>
  <c r="AM167" s="1"/>
  <c r="AM168" s="1"/>
  <c r="AM169" s="1"/>
  <c r="AM170" s="1"/>
  <c r="AM171" s="1"/>
  <c r="AM172" s="1"/>
  <c r="AM173" s="1"/>
  <c r="AM174" s="1"/>
  <c r="AM175" s="1"/>
  <c r="AM176" s="1"/>
  <c r="AM177" s="1"/>
  <c r="AM178" s="1"/>
  <c r="AM179" s="1"/>
  <c r="AM180" s="1"/>
  <c r="AM181" s="1"/>
  <c r="AM182" s="1"/>
  <c r="AM183" s="1"/>
  <c r="AM184" s="1"/>
  <c r="AM185" s="1"/>
  <c r="AM186" s="1"/>
  <c r="AM187" s="1"/>
  <c r="AM188" s="1"/>
  <c r="AM189" s="1"/>
  <c r="AM190" s="1"/>
  <c r="AM191" s="1"/>
  <c r="AM192" s="1"/>
  <c r="AM193" s="1"/>
  <c r="AM194" s="1"/>
  <c r="AM195" s="1"/>
  <c r="AM196" s="1"/>
  <c r="AM197" s="1"/>
  <c r="AM198" s="1"/>
  <c r="AM199" s="1"/>
  <c r="AM200" s="1"/>
  <c r="AM201" s="1"/>
  <c r="AM202" s="1"/>
  <c r="AM203" s="1"/>
  <c r="AM204" s="1"/>
  <c r="AM205" s="1"/>
  <c r="AM206" s="1"/>
  <c r="AM207" s="1"/>
  <c r="AM208" s="1"/>
  <c r="AM209" s="1"/>
  <c r="AM210" s="1"/>
  <c r="AM211" s="1"/>
  <c r="AM212" s="1"/>
  <c r="AM213" s="1"/>
  <c r="AM214" s="1"/>
  <c r="AM215" s="1"/>
  <c r="AM216" s="1"/>
  <c r="AM217" s="1"/>
  <c r="AM218" s="1"/>
  <c r="AM219" s="1"/>
  <c r="AM220" s="1"/>
  <c r="AM221" s="1"/>
  <c r="AM222" s="1"/>
  <c r="AM223" s="1"/>
  <c r="AM224" s="1"/>
  <c r="AM225" s="1"/>
  <c r="AM226" s="1"/>
  <c r="AM227" s="1"/>
  <c r="AM228" s="1"/>
  <c r="AM229" s="1"/>
  <c r="AM230" s="1"/>
  <c r="AM231" s="1"/>
  <c r="AM232" s="1"/>
  <c r="AM233" s="1"/>
  <c r="AM234" s="1"/>
  <c r="AM235" s="1"/>
  <c r="AM236" s="1"/>
  <c r="AM237" s="1"/>
  <c r="AM238" s="1"/>
  <c r="AM239" s="1"/>
  <c r="AM240" s="1"/>
  <c r="AM241" s="1"/>
  <c r="AM242" s="1"/>
  <c r="AM243" s="1"/>
  <c r="AM244" s="1"/>
  <c r="AM245" s="1"/>
  <c r="AM246" s="1"/>
  <c r="AM247" s="1"/>
  <c r="AM248" s="1"/>
  <c r="AM249" s="1"/>
  <c r="AM250" s="1"/>
  <c r="AM251" s="1"/>
  <c r="AM252" s="1"/>
  <c r="AM253" s="1"/>
  <c r="AM254" s="1"/>
  <c r="AM255" s="1"/>
  <c r="AM256" s="1"/>
  <c r="AM257" s="1"/>
  <c r="AM258" s="1"/>
  <c r="AM259" s="1"/>
  <c r="AM260" s="1"/>
  <c r="AM261" s="1"/>
  <c r="AM262" s="1"/>
  <c r="AM263" s="1"/>
  <c r="AM264" s="1"/>
  <c r="AM265" s="1"/>
  <c r="AM266" s="1"/>
  <c r="AM267" s="1"/>
  <c r="AM268" s="1"/>
  <c r="AM269" s="1"/>
  <c r="AM270" s="1"/>
  <c r="AM271" s="1"/>
  <c r="AM272" s="1"/>
  <c r="AM273" s="1"/>
  <c r="AM274" s="1"/>
  <c r="AM275" s="1"/>
  <c r="AM276" s="1"/>
  <c r="AM277" s="1"/>
  <c r="AM278" s="1"/>
  <c r="AM279" s="1"/>
  <c r="AM280" s="1"/>
  <c r="AM281" s="1"/>
  <c r="AM282" s="1"/>
  <c r="AM283" s="1"/>
  <c r="AM284" s="1"/>
  <c r="AM285" s="1"/>
  <c r="AM286" s="1"/>
  <c r="AM287" s="1"/>
  <c r="AM288" s="1"/>
  <c r="AM289" s="1"/>
  <c r="AM290" s="1"/>
  <c r="AM291" s="1"/>
  <c r="AM292" s="1"/>
  <c r="AM293" s="1"/>
  <c r="AM294" s="1"/>
  <c r="AM295" s="1"/>
  <c r="AM296" s="1"/>
  <c r="AM297" s="1"/>
  <c r="AM298" s="1"/>
  <c r="AM299" s="1"/>
  <c r="AM300" s="1"/>
  <c r="AM301" s="1"/>
  <c r="AM302" s="1"/>
  <c r="AM303" s="1"/>
  <c r="AM304" s="1"/>
  <c r="AM305" s="1"/>
  <c r="AM306" s="1"/>
  <c r="AM307" s="1"/>
  <c r="AM308" s="1"/>
  <c r="AM309" s="1"/>
  <c r="AM310" s="1"/>
  <c r="AM311" s="1"/>
  <c r="AM312" s="1"/>
  <c r="AM313" s="1"/>
  <c r="AM314" s="1"/>
  <c r="AM315" s="1"/>
  <c r="AM316" s="1"/>
  <c r="AM317" s="1"/>
  <c r="AM318" s="1"/>
  <c r="AM319" s="1"/>
  <c r="AM320" s="1"/>
  <c r="AM321" s="1"/>
  <c r="AM322" s="1"/>
  <c r="AM323" s="1"/>
  <c r="AM324" s="1"/>
  <c r="AM325" s="1"/>
  <c r="AM326" s="1"/>
  <c r="AM327" s="1"/>
  <c r="AM328" s="1"/>
  <c r="AM329" s="1"/>
  <c r="AM330" s="1"/>
  <c r="AM331" s="1"/>
  <c r="AM332" s="1"/>
  <c r="AM333" s="1"/>
  <c r="AM334" s="1"/>
  <c r="AM335" s="1"/>
  <c r="AM336" s="1"/>
  <c r="AM337" s="1"/>
  <c r="AM338" s="1"/>
  <c r="AM339" s="1"/>
  <c r="AM340" s="1"/>
  <c r="AM341" s="1"/>
  <c r="AM342" s="1"/>
  <c r="AM343" s="1"/>
  <c r="AM344" s="1"/>
  <c r="AM345" s="1"/>
  <c r="AM346" s="1"/>
  <c r="AM347" s="1"/>
  <c r="AM348" s="1"/>
  <c r="AM349" s="1"/>
  <c r="AM350" s="1"/>
  <c r="AM351" s="1"/>
  <c r="AM352" s="1"/>
  <c r="AM353" s="1"/>
  <c r="AM354" s="1"/>
  <c r="AM355" s="1"/>
  <c r="AM356" s="1"/>
  <c r="AM357" s="1"/>
  <c r="AM358" s="1"/>
  <c r="AM359" s="1"/>
  <c r="AM360" s="1"/>
  <c r="AM361" s="1"/>
  <c r="AM362" s="1"/>
  <c r="AM363" s="1"/>
  <c r="AM364" s="1"/>
  <c r="AM365" s="1"/>
  <c r="AM366" s="1"/>
  <c r="AM367" s="1"/>
  <c r="AO7"/>
  <c r="AO8" s="1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O101" s="1"/>
  <c r="AO102" s="1"/>
  <c r="AO103" s="1"/>
  <c r="AO104" s="1"/>
  <c r="AO105" s="1"/>
  <c r="AO106" s="1"/>
  <c r="AO107" s="1"/>
  <c r="AO108" s="1"/>
  <c r="AO109" s="1"/>
  <c r="AO110" s="1"/>
  <c r="AO111" s="1"/>
  <c r="AO112" s="1"/>
  <c r="AO113" s="1"/>
  <c r="AO114" s="1"/>
  <c r="AO115" s="1"/>
  <c r="AO116" s="1"/>
  <c r="AO117" s="1"/>
  <c r="AO118" s="1"/>
  <c r="AO119" s="1"/>
  <c r="AO120" s="1"/>
  <c r="AO121" s="1"/>
  <c r="AO122" s="1"/>
  <c r="AO123" s="1"/>
  <c r="AO124" s="1"/>
  <c r="AO125" s="1"/>
  <c r="AO126" s="1"/>
  <c r="AO127" s="1"/>
  <c r="AO128" s="1"/>
  <c r="AO129" s="1"/>
  <c r="AO130" s="1"/>
  <c r="AO131" s="1"/>
  <c r="AO132" s="1"/>
  <c r="AO133" s="1"/>
  <c r="AO134" s="1"/>
  <c r="AO135" s="1"/>
  <c r="AO136" s="1"/>
  <c r="AO137" s="1"/>
  <c r="AO138" s="1"/>
  <c r="AO139" s="1"/>
  <c r="AO140" s="1"/>
  <c r="AO141" s="1"/>
  <c r="AO142" s="1"/>
  <c r="AO143" s="1"/>
  <c r="AO144" s="1"/>
  <c r="AO145" s="1"/>
  <c r="AO146" s="1"/>
  <c r="AO147" s="1"/>
  <c r="AO148" s="1"/>
  <c r="AO149" s="1"/>
  <c r="AO150" s="1"/>
  <c r="AO151" s="1"/>
  <c r="AO152" s="1"/>
  <c r="AO153" s="1"/>
  <c r="AO154" s="1"/>
  <c r="AO155" s="1"/>
  <c r="AO156" s="1"/>
  <c r="AO157" s="1"/>
  <c r="AO158" s="1"/>
  <c r="AO159" s="1"/>
  <c r="AO160" s="1"/>
  <c r="AO161" s="1"/>
  <c r="AO162" s="1"/>
  <c r="AO163" s="1"/>
  <c r="AO164" s="1"/>
  <c r="AO165" s="1"/>
  <c r="AO166" s="1"/>
  <c r="AO167" s="1"/>
  <c r="AO168" s="1"/>
  <c r="AO169" s="1"/>
  <c r="AO170" s="1"/>
  <c r="AO171" s="1"/>
  <c r="AO172" s="1"/>
  <c r="AO173" s="1"/>
  <c r="AO174" s="1"/>
  <c r="AO175" s="1"/>
  <c r="AO176" s="1"/>
  <c r="AO177" s="1"/>
  <c r="AO178" s="1"/>
  <c r="AO179" s="1"/>
  <c r="AO180" s="1"/>
  <c r="AO181" s="1"/>
  <c r="AO182" s="1"/>
  <c r="AO183" s="1"/>
  <c r="AO184" s="1"/>
  <c r="AO185" s="1"/>
  <c r="AO186" s="1"/>
  <c r="AO187" s="1"/>
  <c r="AO188" s="1"/>
  <c r="AO189" s="1"/>
  <c r="AO190" s="1"/>
  <c r="AO191" s="1"/>
  <c r="AO192" s="1"/>
  <c r="AO193" s="1"/>
  <c r="AO194" s="1"/>
  <c r="AO195" s="1"/>
  <c r="AO196" s="1"/>
  <c r="AO197" s="1"/>
  <c r="AO198" s="1"/>
  <c r="AO199" s="1"/>
  <c r="AO200" s="1"/>
  <c r="AO201" s="1"/>
  <c r="AO202" s="1"/>
  <c r="AO203" s="1"/>
  <c r="AO204" s="1"/>
  <c r="AO205" s="1"/>
  <c r="AO206" s="1"/>
  <c r="AO207" s="1"/>
  <c r="AO208" s="1"/>
  <c r="AO209" s="1"/>
  <c r="AO210" s="1"/>
  <c r="AO211" s="1"/>
  <c r="AO212" s="1"/>
  <c r="AO213" s="1"/>
  <c r="AO214" s="1"/>
  <c r="AO215" s="1"/>
  <c r="AO216" s="1"/>
  <c r="AO217" s="1"/>
  <c r="AO218" s="1"/>
  <c r="AO219" s="1"/>
  <c r="AO220" s="1"/>
  <c r="AO221" s="1"/>
  <c r="AO222" s="1"/>
  <c r="AO223" s="1"/>
  <c r="AO224" s="1"/>
  <c r="AO225" s="1"/>
  <c r="AO226" s="1"/>
  <c r="AO227" s="1"/>
  <c r="AO228" s="1"/>
  <c r="AO229" s="1"/>
  <c r="AO230" s="1"/>
  <c r="AO231" s="1"/>
  <c r="AO232" s="1"/>
  <c r="AO233" s="1"/>
  <c r="AO234" s="1"/>
  <c r="AO235" s="1"/>
  <c r="AO236" s="1"/>
  <c r="AO237" s="1"/>
  <c r="AO238" s="1"/>
  <c r="AO239" s="1"/>
  <c r="AO240" s="1"/>
  <c r="AO241" s="1"/>
  <c r="AO242" s="1"/>
  <c r="AO243" s="1"/>
  <c r="AO244" s="1"/>
  <c r="AO245" s="1"/>
  <c r="AO246" s="1"/>
  <c r="AO247" s="1"/>
  <c r="AO248" s="1"/>
  <c r="AO249" s="1"/>
  <c r="AO250" s="1"/>
  <c r="AO251" s="1"/>
  <c r="AO252" s="1"/>
  <c r="AO253" s="1"/>
  <c r="AO254" s="1"/>
  <c r="AO255" s="1"/>
  <c r="AO256" s="1"/>
  <c r="AO257" s="1"/>
  <c r="AO258" s="1"/>
  <c r="AO259" s="1"/>
  <c r="AO260" s="1"/>
  <c r="AO261" s="1"/>
  <c r="AO262" s="1"/>
  <c r="AO263" s="1"/>
  <c r="AO264" s="1"/>
  <c r="AO265" s="1"/>
  <c r="AO266" s="1"/>
  <c r="AO267" s="1"/>
  <c r="AO268" s="1"/>
  <c r="AO269" s="1"/>
  <c r="AO270" s="1"/>
  <c r="AO271" s="1"/>
  <c r="AO272" s="1"/>
  <c r="AO273" s="1"/>
  <c r="AO274" s="1"/>
  <c r="AO275" s="1"/>
  <c r="AO276" s="1"/>
  <c r="AO277" s="1"/>
  <c r="AO278" s="1"/>
  <c r="AO279" s="1"/>
  <c r="AO280" s="1"/>
  <c r="AO281" s="1"/>
  <c r="AO282" s="1"/>
  <c r="AO283" s="1"/>
  <c r="AO284" s="1"/>
  <c r="AO285" s="1"/>
  <c r="AO286" s="1"/>
  <c r="AO287" s="1"/>
  <c r="AO288" s="1"/>
  <c r="AO289" s="1"/>
  <c r="AO290" s="1"/>
  <c r="AO291" s="1"/>
  <c r="AO292" s="1"/>
  <c r="AO293" s="1"/>
  <c r="AO294" s="1"/>
  <c r="AO295" s="1"/>
  <c r="AO296" s="1"/>
  <c r="AO297" s="1"/>
  <c r="AO298" s="1"/>
  <c r="AO299" s="1"/>
  <c r="AO300" s="1"/>
  <c r="AO301" s="1"/>
  <c r="AO302" s="1"/>
  <c r="AO303" s="1"/>
  <c r="AO304" s="1"/>
  <c r="AO305" s="1"/>
  <c r="AO306" s="1"/>
  <c r="AO307" s="1"/>
  <c r="AO308" s="1"/>
  <c r="AO309" s="1"/>
  <c r="AO310" s="1"/>
  <c r="AO311" s="1"/>
  <c r="AO312" s="1"/>
  <c r="AO313" s="1"/>
  <c r="AO314" s="1"/>
  <c r="AO315" s="1"/>
  <c r="AO316" s="1"/>
  <c r="AO317" s="1"/>
  <c r="AO318" s="1"/>
  <c r="AO319" s="1"/>
  <c r="AO320" s="1"/>
  <c r="AO321" s="1"/>
  <c r="AO322" s="1"/>
  <c r="AO323" s="1"/>
  <c r="AO324" s="1"/>
  <c r="AO325" s="1"/>
  <c r="AO326" s="1"/>
  <c r="AO327" s="1"/>
  <c r="AO328" s="1"/>
  <c r="AO329" s="1"/>
  <c r="AO330" s="1"/>
  <c r="AO331" s="1"/>
  <c r="AO332" s="1"/>
  <c r="AO333" s="1"/>
  <c r="AO334" s="1"/>
  <c r="AO335" s="1"/>
  <c r="AO336" s="1"/>
  <c r="AO337" s="1"/>
  <c r="AO338" s="1"/>
  <c r="AO339" s="1"/>
  <c r="AO340" s="1"/>
  <c r="AO341" s="1"/>
  <c r="AO342" s="1"/>
  <c r="AO343" s="1"/>
  <c r="AO344" s="1"/>
  <c r="AO345" s="1"/>
  <c r="AO346" s="1"/>
  <c r="AO347" s="1"/>
  <c r="AO348" s="1"/>
  <c r="AO349" s="1"/>
  <c r="AO350" s="1"/>
  <c r="AO351" s="1"/>
  <c r="AO352" s="1"/>
  <c r="AO353" s="1"/>
  <c r="AO354" s="1"/>
  <c r="AO355" s="1"/>
  <c r="AO356" s="1"/>
  <c r="AO357" s="1"/>
  <c r="AO358" s="1"/>
  <c r="AO359" s="1"/>
  <c r="AO360" s="1"/>
  <c r="AO361" s="1"/>
  <c r="AO362" s="1"/>
  <c r="AO363" s="1"/>
  <c r="AO364" s="1"/>
  <c r="AO365" s="1"/>
  <c r="AO366" s="1"/>
  <c r="AO367" s="1"/>
  <c r="AQ7"/>
  <c r="AQ8" s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53" s="1"/>
  <c r="AQ54" s="1"/>
  <c r="AQ55" s="1"/>
  <c r="AQ56" s="1"/>
  <c r="AQ57" s="1"/>
  <c r="AQ58" s="1"/>
  <c r="AQ59" s="1"/>
  <c r="AQ60" s="1"/>
  <c r="AQ61" s="1"/>
  <c r="AQ62" s="1"/>
  <c r="AQ63" s="1"/>
  <c r="AQ64" s="1"/>
  <c r="AQ65" s="1"/>
  <c r="AQ66" s="1"/>
  <c r="AQ67" s="1"/>
  <c r="AQ68" s="1"/>
  <c r="AQ69" s="1"/>
  <c r="AQ70" s="1"/>
  <c r="AQ71" s="1"/>
  <c r="AQ72" s="1"/>
  <c r="AQ73" s="1"/>
  <c r="AQ74" s="1"/>
  <c r="AQ75" s="1"/>
  <c r="AQ76" s="1"/>
  <c r="AQ77" s="1"/>
  <c r="AQ78" s="1"/>
  <c r="AQ79" s="1"/>
  <c r="AQ80" s="1"/>
  <c r="AQ81" s="1"/>
  <c r="AQ82" s="1"/>
  <c r="AQ83" s="1"/>
  <c r="AQ84" s="1"/>
  <c r="AQ85" s="1"/>
  <c r="AQ86" s="1"/>
  <c r="AQ87" s="1"/>
  <c r="AQ88" s="1"/>
  <c r="AQ89" s="1"/>
  <c r="AQ90" s="1"/>
  <c r="AQ91" s="1"/>
  <c r="AQ92" s="1"/>
  <c r="AQ93" s="1"/>
  <c r="AQ94" s="1"/>
  <c r="AQ95" s="1"/>
  <c r="AQ96" s="1"/>
  <c r="AQ97" s="1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113" s="1"/>
  <c r="AQ114" s="1"/>
  <c r="AQ115" s="1"/>
  <c r="AQ116" s="1"/>
  <c r="AQ117" s="1"/>
  <c r="AQ118" s="1"/>
  <c r="AQ119" s="1"/>
  <c r="AQ120" s="1"/>
  <c r="AQ121" s="1"/>
  <c r="AQ122" s="1"/>
  <c r="AQ123" s="1"/>
  <c r="AQ124" s="1"/>
  <c r="AQ125" s="1"/>
  <c r="AQ126" s="1"/>
  <c r="AQ127" s="1"/>
  <c r="AQ128" s="1"/>
  <c r="AQ129" s="1"/>
  <c r="AQ130" s="1"/>
  <c r="AQ131" s="1"/>
  <c r="AQ132" s="1"/>
  <c r="AQ133" s="1"/>
  <c r="AQ134" s="1"/>
  <c r="AQ135" s="1"/>
  <c r="AQ136" s="1"/>
  <c r="AQ137" s="1"/>
  <c r="AQ138" s="1"/>
  <c r="AQ139" s="1"/>
  <c r="AQ140" s="1"/>
  <c r="AQ141" s="1"/>
  <c r="AQ142" s="1"/>
  <c r="AQ143" s="1"/>
  <c r="AQ144" s="1"/>
  <c r="AQ145" s="1"/>
  <c r="AQ146" s="1"/>
  <c r="AQ147" s="1"/>
  <c r="AQ148" s="1"/>
  <c r="AQ149" s="1"/>
  <c r="AQ150" s="1"/>
  <c r="AQ151" s="1"/>
  <c r="AQ152" s="1"/>
  <c r="AQ153" s="1"/>
  <c r="AQ154" s="1"/>
  <c r="AQ155" s="1"/>
  <c r="AQ156" s="1"/>
  <c r="AQ157" s="1"/>
  <c r="AQ158" s="1"/>
  <c r="AQ159" s="1"/>
  <c r="AQ160" s="1"/>
  <c r="AQ161" s="1"/>
  <c r="AQ162" s="1"/>
  <c r="AQ163" s="1"/>
  <c r="AQ164" s="1"/>
  <c r="AQ165" s="1"/>
  <c r="AQ166" s="1"/>
  <c r="AQ167" s="1"/>
  <c r="AQ168" s="1"/>
  <c r="AQ169" s="1"/>
  <c r="AQ170" s="1"/>
  <c r="AQ171" s="1"/>
  <c r="AQ172" s="1"/>
  <c r="AQ173" s="1"/>
  <c r="AQ174" s="1"/>
  <c r="AQ175" s="1"/>
  <c r="AQ176" s="1"/>
  <c r="AQ177" s="1"/>
  <c r="AQ178" s="1"/>
  <c r="AQ179" s="1"/>
  <c r="AQ180" s="1"/>
  <c r="AQ181" s="1"/>
  <c r="AQ182" s="1"/>
  <c r="AQ183" s="1"/>
  <c r="AQ184" s="1"/>
  <c r="AQ185" s="1"/>
  <c r="AQ186" s="1"/>
  <c r="AQ187" s="1"/>
  <c r="AQ188" s="1"/>
  <c r="AQ189" s="1"/>
  <c r="AQ190" s="1"/>
  <c r="AQ191" s="1"/>
  <c r="AQ192" s="1"/>
  <c r="AQ193" s="1"/>
  <c r="AQ194" s="1"/>
  <c r="AQ195" s="1"/>
  <c r="AQ196" s="1"/>
  <c r="AQ197" s="1"/>
  <c r="AQ198" s="1"/>
  <c r="AQ199" s="1"/>
  <c r="AQ200" s="1"/>
  <c r="AQ201" s="1"/>
  <c r="AQ202" s="1"/>
  <c r="AQ203" s="1"/>
  <c r="AQ204" s="1"/>
  <c r="AQ205" s="1"/>
  <c r="AQ206" s="1"/>
  <c r="AQ207" s="1"/>
  <c r="AQ208" s="1"/>
  <c r="AQ209" s="1"/>
  <c r="AQ210" s="1"/>
  <c r="AQ211" s="1"/>
  <c r="AQ212" s="1"/>
  <c r="AQ213" s="1"/>
  <c r="AQ214" s="1"/>
  <c r="AQ215" s="1"/>
  <c r="AQ216" s="1"/>
  <c r="AQ217" s="1"/>
  <c r="AQ218" s="1"/>
  <c r="AQ219" s="1"/>
  <c r="AQ220" s="1"/>
  <c r="AQ221" s="1"/>
  <c r="AQ222" s="1"/>
  <c r="AQ223" s="1"/>
  <c r="AQ224" s="1"/>
  <c r="AQ225" s="1"/>
  <c r="AQ226" s="1"/>
  <c r="AQ227" s="1"/>
  <c r="AQ228" s="1"/>
  <c r="AQ229" s="1"/>
  <c r="AQ230" s="1"/>
  <c r="AQ231" s="1"/>
  <c r="AQ232" s="1"/>
  <c r="AQ233" s="1"/>
  <c r="AQ234" s="1"/>
  <c r="AQ235" s="1"/>
  <c r="AQ236" s="1"/>
  <c r="AQ237" s="1"/>
  <c r="AQ238" s="1"/>
  <c r="AQ239" s="1"/>
  <c r="AQ240" s="1"/>
  <c r="AQ241" s="1"/>
  <c r="AQ242" s="1"/>
  <c r="AQ243" s="1"/>
  <c r="AQ244" s="1"/>
  <c r="AQ245" s="1"/>
  <c r="AQ246" s="1"/>
  <c r="AQ247" s="1"/>
  <c r="AQ248" s="1"/>
  <c r="AQ249" s="1"/>
  <c r="AQ250" s="1"/>
  <c r="AQ251" s="1"/>
  <c r="AQ252" s="1"/>
  <c r="AQ253" s="1"/>
  <c r="AQ254" s="1"/>
  <c r="AQ255" s="1"/>
  <c r="AQ256" s="1"/>
  <c r="AQ257" s="1"/>
  <c r="AQ258" s="1"/>
  <c r="AQ259" s="1"/>
  <c r="AQ260" s="1"/>
  <c r="AQ261" s="1"/>
  <c r="AQ262" s="1"/>
  <c r="AQ263" s="1"/>
  <c r="AQ264" s="1"/>
  <c r="AQ265" s="1"/>
  <c r="AQ266" s="1"/>
  <c r="AQ267" s="1"/>
  <c r="AQ268" s="1"/>
  <c r="AQ269" s="1"/>
  <c r="AQ270" s="1"/>
  <c r="AQ271" s="1"/>
  <c r="AQ272" s="1"/>
  <c r="AQ273" s="1"/>
  <c r="AQ274" s="1"/>
  <c r="AQ275" s="1"/>
  <c r="AQ276" s="1"/>
  <c r="AQ277" s="1"/>
  <c r="AQ278" s="1"/>
  <c r="AQ279" s="1"/>
  <c r="AQ280" s="1"/>
  <c r="AQ281" s="1"/>
  <c r="AQ282" s="1"/>
  <c r="AQ283" s="1"/>
  <c r="AQ284" s="1"/>
  <c r="AQ285" s="1"/>
  <c r="AQ286" s="1"/>
  <c r="AQ287" s="1"/>
  <c r="AQ288" s="1"/>
  <c r="AQ289" s="1"/>
  <c r="AQ290" s="1"/>
  <c r="AQ291" s="1"/>
  <c r="AQ292" s="1"/>
  <c r="AQ293" s="1"/>
  <c r="AQ294" s="1"/>
  <c r="AQ295" s="1"/>
  <c r="AQ296" s="1"/>
  <c r="AQ297" s="1"/>
  <c r="AQ298" s="1"/>
  <c r="AQ299" s="1"/>
  <c r="AQ300" s="1"/>
  <c r="AQ301" s="1"/>
  <c r="AQ302" s="1"/>
  <c r="AQ303" s="1"/>
  <c r="AQ304" s="1"/>
  <c r="AQ305" s="1"/>
  <c r="AQ306" s="1"/>
  <c r="AQ307" s="1"/>
  <c r="AQ308" s="1"/>
  <c r="AQ309" s="1"/>
  <c r="AQ310" s="1"/>
  <c r="AQ311" s="1"/>
  <c r="AQ312" s="1"/>
  <c r="AQ313" s="1"/>
  <c r="AQ314" s="1"/>
  <c r="AQ315" s="1"/>
  <c r="AQ316" s="1"/>
  <c r="AQ317" s="1"/>
  <c r="AQ318" s="1"/>
  <c r="AQ319" s="1"/>
  <c r="AQ320" s="1"/>
  <c r="AQ321" s="1"/>
  <c r="AQ322" s="1"/>
  <c r="AQ323" s="1"/>
  <c r="AQ324" s="1"/>
  <c r="AQ325" s="1"/>
  <c r="AQ326" s="1"/>
  <c r="AQ327" s="1"/>
  <c r="AQ328" s="1"/>
  <c r="AQ329" s="1"/>
  <c r="AQ330" s="1"/>
  <c r="AQ331" s="1"/>
  <c r="AQ332" s="1"/>
  <c r="AQ333" s="1"/>
  <c r="AQ334" s="1"/>
  <c r="AQ335" s="1"/>
  <c r="AQ336" s="1"/>
  <c r="AQ337" s="1"/>
  <c r="AQ338" s="1"/>
  <c r="AQ339" s="1"/>
  <c r="AQ340" s="1"/>
  <c r="AQ341" s="1"/>
  <c r="AQ342" s="1"/>
  <c r="AQ343" s="1"/>
  <c r="AQ344" s="1"/>
  <c r="AQ345" s="1"/>
  <c r="AQ346" s="1"/>
  <c r="AQ347" s="1"/>
  <c r="AQ348" s="1"/>
  <c r="AQ349" s="1"/>
  <c r="AQ350" s="1"/>
  <c r="AQ351" s="1"/>
  <c r="AQ352" s="1"/>
  <c r="AQ353" s="1"/>
  <c r="AQ354" s="1"/>
  <c r="AQ355" s="1"/>
  <c r="AQ356" s="1"/>
  <c r="AQ357" s="1"/>
  <c r="AQ358" s="1"/>
  <c r="AQ359" s="1"/>
  <c r="AQ360" s="1"/>
  <c r="AQ361" s="1"/>
  <c r="AQ362" s="1"/>
  <c r="AQ363" s="1"/>
  <c r="AQ364" s="1"/>
  <c r="AQ365" s="1"/>
  <c r="AQ366" s="1"/>
  <c r="AQ367" s="1"/>
  <c r="AS7"/>
  <c r="AS8" s="1"/>
  <c r="AS9" s="1"/>
  <c r="AS10" s="1"/>
  <c r="AS11" s="1"/>
  <c r="AS12" s="1"/>
  <c r="AS13" s="1"/>
  <c r="AS14" s="1"/>
  <c r="AS15" s="1"/>
  <c r="AS16" s="1"/>
  <c r="AS17" s="1"/>
  <c r="AS18" s="1"/>
  <c r="AS19" s="1"/>
  <c r="AS20" s="1"/>
  <c r="AS21" s="1"/>
  <c r="AS22" s="1"/>
  <c r="AS23" s="1"/>
  <c r="AS24" s="1"/>
  <c r="AS25" s="1"/>
  <c r="AS26" s="1"/>
  <c r="AS27" s="1"/>
  <c r="AS28" s="1"/>
  <c r="AS29" s="1"/>
  <c r="AS30" s="1"/>
  <c r="AS31" s="1"/>
  <c r="AS32" s="1"/>
  <c r="AS33" s="1"/>
  <c r="AS34" s="1"/>
  <c r="AS35" s="1"/>
  <c r="AS36" s="1"/>
  <c r="AS37" s="1"/>
  <c r="AS38" s="1"/>
  <c r="AS39" s="1"/>
  <c r="AS40" s="1"/>
  <c r="AS41" s="1"/>
  <c r="AS42" s="1"/>
  <c r="AS43" s="1"/>
  <c r="AS44" s="1"/>
  <c r="AS45" s="1"/>
  <c r="AS46" s="1"/>
  <c r="AS47" s="1"/>
  <c r="AS48" s="1"/>
  <c r="AS49" s="1"/>
  <c r="AS50" s="1"/>
  <c r="AS51" s="1"/>
  <c r="AS52" s="1"/>
  <c r="AS53" s="1"/>
  <c r="AS54" s="1"/>
  <c r="AS55" s="1"/>
  <c r="AS56" s="1"/>
  <c r="AS57" s="1"/>
  <c r="AS58" s="1"/>
  <c r="AS59" s="1"/>
  <c r="AS60" s="1"/>
  <c r="AS61" s="1"/>
  <c r="AS62" s="1"/>
  <c r="AS63" s="1"/>
  <c r="AS64" s="1"/>
  <c r="AS65" s="1"/>
  <c r="AS66" s="1"/>
  <c r="AS67" s="1"/>
  <c r="AS68" s="1"/>
  <c r="AS69" s="1"/>
  <c r="AS70" s="1"/>
  <c r="AS71" s="1"/>
  <c r="AS72" s="1"/>
  <c r="AS73" s="1"/>
  <c r="AS74" s="1"/>
  <c r="AS75" s="1"/>
  <c r="AS76" s="1"/>
  <c r="AS77" s="1"/>
  <c r="AS78" s="1"/>
  <c r="AS79" s="1"/>
  <c r="AS80" s="1"/>
  <c r="AS81" s="1"/>
  <c r="AS82" s="1"/>
  <c r="AS83" s="1"/>
  <c r="AS84" s="1"/>
  <c r="AS85" s="1"/>
  <c r="AS86" s="1"/>
  <c r="AS87" s="1"/>
  <c r="AS88" s="1"/>
  <c r="AS89" s="1"/>
  <c r="AS90" s="1"/>
  <c r="AS91" s="1"/>
  <c r="AS92" s="1"/>
  <c r="AS93" s="1"/>
  <c r="AS94" s="1"/>
  <c r="AS95" s="1"/>
  <c r="AS96" s="1"/>
  <c r="AS97" s="1"/>
  <c r="AS98" s="1"/>
  <c r="AS99" s="1"/>
  <c r="AS100" s="1"/>
  <c r="AS101" s="1"/>
  <c r="AS102" s="1"/>
  <c r="AS103" s="1"/>
  <c r="AS104" s="1"/>
  <c r="AS105" s="1"/>
  <c r="AS106" s="1"/>
  <c r="AS107" s="1"/>
  <c r="AS108" s="1"/>
  <c r="AS109" s="1"/>
  <c r="AS110" s="1"/>
  <c r="AS111" s="1"/>
  <c r="AS112" s="1"/>
  <c r="AS113" s="1"/>
  <c r="AS114" s="1"/>
  <c r="AS115" s="1"/>
  <c r="AS116" s="1"/>
  <c r="AS117" s="1"/>
  <c r="AS118" s="1"/>
  <c r="AS119" s="1"/>
  <c r="AS120" s="1"/>
  <c r="AS121" s="1"/>
  <c r="AS122" s="1"/>
  <c r="AS123" s="1"/>
  <c r="AS124" s="1"/>
  <c r="AS125" s="1"/>
  <c r="AS126" s="1"/>
  <c r="AS127" s="1"/>
  <c r="AS128" s="1"/>
  <c r="AS129" s="1"/>
  <c r="AS130" s="1"/>
  <c r="AS131" s="1"/>
  <c r="AS132" s="1"/>
  <c r="AS133" s="1"/>
  <c r="AS134" s="1"/>
  <c r="AS135" s="1"/>
  <c r="AS136" s="1"/>
  <c r="AS137" s="1"/>
  <c r="AS138" s="1"/>
  <c r="AS139" s="1"/>
  <c r="AS140" s="1"/>
  <c r="AS141" s="1"/>
  <c r="AS142" s="1"/>
  <c r="AS143" s="1"/>
  <c r="AS144" s="1"/>
  <c r="AS145" s="1"/>
  <c r="AS146" s="1"/>
  <c r="AS147" s="1"/>
  <c r="AS148" s="1"/>
  <c r="AS149" s="1"/>
  <c r="AS150" s="1"/>
  <c r="AS151" s="1"/>
  <c r="AS152" s="1"/>
  <c r="AS153" s="1"/>
  <c r="AS154" s="1"/>
  <c r="AS155" s="1"/>
  <c r="AS156" s="1"/>
  <c r="AS157" s="1"/>
  <c r="AS158" s="1"/>
  <c r="AS159" s="1"/>
  <c r="AS160" s="1"/>
  <c r="AS161" s="1"/>
  <c r="AS162" s="1"/>
  <c r="AS163" s="1"/>
  <c r="AS164" s="1"/>
  <c r="AS165" s="1"/>
  <c r="AS166" s="1"/>
  <c r="AS167" s="1"/>
  <c r="AS168" s="1"/>
  <c r="AS169" s="1"/>
  <c r="AS170" s="1"/>
  <c r="AS171" s="1"/>
  <c r="AS172" s="1"/>
  <c r="AS173" s="1"/>
  <c r="AS174" s="1"/>
  <c r="AS175" s="1"/>
  <c r="AS176" s="1"/>
  <c r="AS177" s="1"/>
  <c r="AS178" s="1"/>
  <c r="AS179" s="1"/>
  <c r="AS180" s="1"/>
  <c r="AS181" s="1"/>
  <c r="AS182" s="1"/>
  <c r="AS183" s="1"/>
  <c r="AS184" s="1"/>
  <c r="AS185" s="1"/>
  <c r="AS186" s="1"/>
  <c r="AS187" s="1"/>
  <c r="AS188" s="1"/>
  <c r="AS189" s="1"/>
  <c r="AS190" s="1"/>
  <c r="AS191" s="1"/>
  <c r="AS192" s="1"/>
  <c r="AS193" s="1"/>
  <c r="AS194" s="1"/>
  <c r="AS195" s="1"/>
  <c r="AS196" s="1"/>
  <c r="AS197" s="1"/>
  <c r="AS198" s="1"/>
  <c r="AS199" s="1"/>
  <c r="AS200" s="1"/>
  <c r="AS201" s="1"/>
  <c r="AS202" s="1"/>
  <c r="AS203" s="1"/>
  <c r="AS204" s="1"/>
  <c r="AS205" s="1"/>
  <c r="AS206" s="1"/>
  <c r="AS207" s="1"/>
  <c r="AS208" s="1"/>
  <c r="AS209" s="1"/>
  <c r="AS210" s="1"/>
  <c r="AS211" s="1"/>
  <c r="AS212" s="1"/>
  <c r="AS213" s="1"/>
  <c r="AS214" s="1"/>
  <c r="AS215" s="1"/>
  <c r="AS216" s="1"/>
  <c r="AS217" s="1"/>
  <c r="AS218" s="1"/>
  <c r="AS219" s="1"/>
  <c r="AS220" s="1"/>
  <c r="AS221" s="1"/>
  <c r="AS222" s="1"/>
  <c r="AS223" s="1"/>
  <c r="AS224" s="1"/>
  <c r="AS225" s="1"/>
  <c r="AS226" s="1"/>
  <c r="AS227" s="1"/>
  <c r="AS228" s="1"/>
  <c r="AS229" s="1"/>
  <c r="AS230" s="1"/>
  <c r="AS231" s="1"/>
  <c r="AS232" s="1"/>
  <c r="AS233" s="1"/>
  <c r="AS234" s="1"/>
  <c r="AS235" s="1"/>
  <c r="AS236" s="1"/>
  <c r="AS237" s="1"/>
  <c r="AS238" s="1"/>
  <c r="AS239" s="1"/>
  <c r="AS240" s="1"/>
  <c r="AS241" s="1"/>
  <c r="AS242" s="1"/>
  <c r="AS243" s="1"/>
  <c r="AS244" s="1"/>
  <c r="AS245" s="1"/>
  <c r="AS246" s="1"/>
  <c r="AS247" s="1"/>
  <c r="AS248" s="1"/>
  <c r="AS249" s="1"/>
  <c r="AS250" s="1"/>
  <c r="AS251" s="1"/>
  <c r="AS252" s="1"/>
  <c r="AS253" s="1"/>
  <c r="AS254" s="1"/>
  <c r="AS255" s="1"/>
  <c r="AS256" s="1"/>
  <c r="AS257" s="1"/>
  <c r="AS258" s="1"/>
  <c r="AS259" s="1"/>
  <c r="AS260" s="1"/>
  <c r="AS261" s="1"/>
  <c r="AS262" s="1"/>
  <c r="AS263" s="1"/>
  <c r="AS264" s="1"/>
  <c r="AS265" s="1"/>
  <c r="AS266" s="1"/>
  <c r="AS267" s="1"/>
  <c r="AS268" s="1"/>
  <c r="AS269" s="1"/>
  <c r="AS270" s="1"/>
  <c r="AS271" s="1"/>
  <c r="AS272" s="1"/>
  <c r="AS273" s="1"/>
  <c r="AS274" s="1"/>
  <c r="AS275" s="1"/>
  <c r="AS276" s="1"/>
  <c r="AS277" s="1"/>
  <c r="AS278" s="1"/>
  <c r="AS279" s="1"/>
  <c r="AS280" s="1"/>
  <c r="AS281" s="1"/>
  <c r="AS282" s="1"/>
  <c r="AS283" s="1"/>
  <c r="AS284" s="1"/>
  <c r="AS285" s="1"/>
  <c r="AS286" s="1"/>
  <c r="AS287" s="1"/>
  <c r="AS288" s="1"/>
  <c r="AS289" s="1"/>
  <c r="AS290" s="1"/>
  <c r="AS291" s="1"/>
  <c r="AS292" s="1"/>
  <c r="AS293" s="1"/>
  <c r="AS294" s="1"/>
  <c r="AS295" s="1"/>
  <c r="AS296" s="1"/>
  <c r="AS297" s="1"/>
  <c r="AS298" s="1"/>
  <c r="AS299" s="1"/>
  <c r="AS300" s="1"/>
  <c r="AS301" s="1"/>
  <c r="AS302" s="1"/>
  <c r="AS303" s="1"/>
  <c r="AS304" s="1"/>
  <c r="AS305" s="1"/>
  <c r="AS306" s="1"/>
  <c r="AS307" s="1"/>
  <c r="AS308" s="1"/>
  <c r="AS309" s="1"/>
  <c r="AS310" s="1"/>
  <c r="AS311" s="1"/>
  <c r="AS312" s="1"/>
  <c r="AS313" s="1"/>
  <c r="AS314" s="1"/>
  <c r="AS315" s="1"/>
  <c r="AS316" s="1"/>
  <c r="AS317" s="1"/>
  <c r="AS318" s="1"/>
  <c r="AS319" s="1"/>
  <c r="AS320" s="1"/>
  <c r="AS321" s="1"/>
  <c r="AS322" s="1"/>
  <c r="AS323" s="1"/>
  <c r="AS324" s="1"/>
  <c r="AS325" s="1"/>
  <c r="AS326" s="1"/>
  <c r="AS327" s="1"/>
  <c r="AS328" s="1"/>
  <c r="AS329" s="1"/>
  <c r="AS330" s="1"/>
  <c r="AS331" s="1"/>
  <c r="AS332" s="1"/>
  <c r="AS333" s="1"/>
  <c r="AS334" s="1"/>
  <c r="AS335" s="1"/>
  <c r="AS336" s="1"/>
  <c r="AS337" s="1"/>
  <c r="AS338" s="1"/>
  <c r="AS339" s="1"/>
  <c r="AS340" s="1"/>
  <c r="AS341" s="1"/>
  <c r="AS342" s="1"/>
  <c r="AS343" s="1"/>
  <c r="AS344" s="1"/>
  <c r="AS345" s="1"/>
  <c r="AS346" s="1"/>
  <c r="AS347" s="1"/>
  <c r="AS348" s="1"/>
  <c r="AS349" s="1"/>
  <c r="AS350" s="1"/>
  <c r="AS351" s="1"/>
  <c r="AS352" s="1"/>
  <c r="AS353" s="1"/>
  <c r="AS354" s="1"/>
  <c r="AS355" s="1"/>
  <c r="AS356" s="1"/>
  <c r="AS357" s="1"/>
  <c r="AS358" s="1"/>
  <c r="AS359" s="1"/>
  <c r="AS360" s="1"/>
  <c r="AS361" s="1"/>
  <c r="AS362" s="1"/>
  <c r="AS363" s="1"/>
  <c r="AS364" s="1"/>
  <c r="AS365" s="1"/>
  <c r="AS366" s="1"/>
  <c r="AS367" s="1"/>
  <c r="AU7"/>
  <c r="AU8" s="1"/>
  <c r="AU9" s="1"/>
  <c r="AU10" s="1"/>
  <c r="AU11" s="1"/>
  <c r="AU12" s="1"/>
  <c r="AU13" s="1"/>
  <c r="AU14" s="1"/>
  <c r="AU15" s="1"/>
  <c r="AU16" s="1"/>
  <c r="AU17" s="1"/>
  <c r="AU18" s="1"/>
  <c r="AU19" s="1"/>
  <c r="AU20" s="1"/>
  <c r="AU21" s="1"/>
  <c r="AU22" s="1"/>
  <c r="AU23" s="1"/>
  <c r="AU24" s="1"/>
  <c r="AU25" s="1"/>
  <c r="AU26" s="1"/>
  <c r="AU27" s="1"/>
  <c r="AU28" s="1"/>
  <c r="AU29" s="1"/>
  <c r="AU30" s="1"/>
  <c r="AU31" s="1"/>
  <c r="AU32" s="1"/>
  <c r="AU33" s="1"/>
  <c r="AU34" s="1"/>
  <c r="AU35" s="1"/>
  <c r="AU36" s="1"/>
  <c r="AU37" s="1"/>
  <c r="AU38" s="1"/>
  <c r="AU39" s="1"/>
  <c r="AU40" s="1"/>
  <c r="AU41" s="1"/>
  <c r="AU42" s="1"/>
  <c r="AU43" s="1"/>
  <c r="AU44" s="1"/>
  <c r="AU45" s="1"/>
  <c r="AU46" s="1"/>
  <c r="AU47" s="1"/>
  <c r="AU48" s="1"/>
  <c r="AU49" s="1"/>
  <c r="AU50" s="1"/>
  <c r="AU51" s="1"/>
  <c r="AU52" s="1"/>
  <c r="AU53" s="1"/>
  <c r="AU54" s="1"/>
  <c r="AU55" s="1"/>
  <c r="AU56" s="1"/>
  <c r="AU57" s="1"/>
  <c r="AU58" s="1"/>
  <c r="AU59" s="1"/>
  <c r="AU60" s="1"/>
  <c r="AU61" s="1"/>
  <c r="AU62" s="1"/>
  <c r="AU63" s="1"/>
  <c r="AU64" s="1"/>
  <c r="AU65" s="1"/>
  <c r="AU66" s="1"/>
  <c r="AU67" s="1"/>
  <c r="AU68" s="1"/>
  <c r="AU69" s="1"/>
  <c r="AU70" s="1"/>
  <c r="AU71" s="1"/>
  <c r="AU72" s="1"/>
  <c r="AU73" s="1"/>
  <c r="AU74" s="1"/>
  <c r="AU75" s="1"/>
  <c r="AU76" s="1"/>
  <c r="AU77" s="1"/>
  <c r="AU78" s="1"/>
  <c r="AU79" s="1"/>
  <c r="AU80" s="1"/>
  <c r="AU81" s="1"/>
  <c r="AU82" s="1"/>
  <c r="AU83" s="1"/>
  <c r="AU84" s="1"/>
  <c r="AU85" s="1"/>
  <c r="AU86" s="1"/>
  <c r="AU87" s="1"/>
  <c r="AU88" s="1"/>
  <c r="AU89" s="1"/>
  <c r="AU90" s="1"/>
  <c r="AU91" s="1"/>
  <c r="AU92" s="1"/>
  <c r="AU93" s="1"/>
  <c r="AU94" s="1"/>
  <c r="AU95" s="1"/>
  <c r="AU96" s="1"/>
  <c r="AU97" s="1"/>
  <c r="AU98" s="1"/>
  <c r="AU99" s="1"/>
  <c r="AU100" s="1"/>
  <c r="AU101" s="1"/>
  <c r="AU102" s="1"/>
  <c r="AU103" s="1"/>
  <c r="AU104" s="1"/>
  <c r="AU105" s="1"/>
  <c r="AU106" s="1"/>
  <c r="AU107" s="1"/>
  <c r="AU108" s="1"/>
  <c r="AU109" s="1"/>
  <c r="AU110" s="1"/>
  <c r="AU111" s="1"/>
  <c r="AU112" s="1"/>
  <c r="AU113" s="1"/>
  <c r="AU114" s="1"/>
  <c r="AU115" s="1"/>
  <c r="AU116" s="1"/>
  <c r="AU117" s="1"/>
  <c r="AU118" s="1"/>
  <c r="AU119" s="1"/>
  <c r="AU120" s="1"/>
  <c r="AU121" s="1"/>
  <c r="AU122" s="1"/>
  <c r="AU123" s="1"/>
  <c r="AU124" s="1"/>
  <c r="AU125" s="1"/>
  <c r="AU126" s="1"/>
  <c r="AU127" s="1"/>
  <c r="AU128" s="1"/>
  <c r="AU129" s="1"/>
  <c r="AU130" s="1"/>
  <c r="AU131" s="1"/>
  <c r="AU132" s="1"/>
  <c r="AU133" s="1"/>
  <c r="AU134" s="1"/>
  <c r="AU135" s="1"/>
  <c r="AU136" s="1"/>
  <c r="AU137" s="1"/>
  <c r="AU138" s="1"/>
  <c r="AU139" s="1"/>
  <c r="AU140" s="1"/>
  <c r="AU141" s="1"/>
  <c r="AU142" s="1"/>
  <c r="AU143" s="1"/>
  <c r="AU144" s="1"/>
  <c r="AU145" s="1"/>
  <c r="AU146" s="1"/>
  <c r="AU147" s="1"/>
  <c r="AU148" s="1"/>
  <c r="AU149" s="1"/>
  <c r="AU150" s="1"/>
  <c r="AU151" s="1"/>
  <c r="AU152" s="1"/>
  <c r="AU153" s="1"/>
  <c r="AU154" s="1"/>
  <c r="AU155" s="1"/>
  <c r="AU156" s="1"/>
  <c r="AU157" s="1"/>
  <c r="AU158" s="1"/>
  <c r="AU159" s="1"/>
  <c r="AU160" s="1"/>
  <c r="AU161" s="1"/>
  <c r="AU162" s="1"/>
  <c r="AU163" s="1"/>
  <c r="AU164" s="1"/>
  <c r="AU165" s="1"/>
  <c r="AU166" s="1"/>
  <c r="AU167" s="1"/>
  <c r="AU168" s="1"/>
  <c r="AU169" s="1"/>
  <c r="AU170" s="1"/>
  <c r="AU171" s="1"/>
  <c r="AU172" s="1"/>
  <c r="AU173" s="1"/>
  <c r="AU174" s="1"/>
  <c r="AU175" s="1"/>
  <c r="AU176" s="1"/>
  <c r="AU177" s="1"/>
  <c r="AU178" s="1"/>
  <c r="AU179" s="1"/>
  <c r="AU180" s="1"/>
  <c r="AU181" s="1"/>
  <c r="AU182" s="1"/>
  <c r="AU183" s="1"/>
  <c r="AU184" s="1"/>
  <c r="AU185" s="1"/>
  <c r="AU186" s="1"/>
  <c r="AU187" s="1"/>
  <c r="AU188" s="1"/>
  <c r="AU189" s="1"/>
  <c r="AU190" s="1"/>
  <c r="AU191" s="1"/>
  <c r="AU192" s="1"/>
  <c r="AU193" s="1"/>
  <c r="AU194" s="1"/>
  <c r="AU195" s="1"/>
  <c r="AU196" s="1"/>
  <c r="AU197" s="1"/>
  <c r="AU198" s="1"/>
  <c r="AU199" s="1"/>
  <c r="AU200" s="1"/>
  <c r="AU201" s="1"/>
  <c r="AU202" s="1"/>
  <c r="AU203" s="1"/>
  <c r="AU204" s="1"/>
  <c r="AU205" s="1"/>
  <c r="AU206" s="1"/>
  <c r="AU207" s="1"/>
  <c r="AU208" s="1"/>
  <c r="AU209" s="1"/>
  <c r="AU210" s="1"/>
  <c r="AU211" s="1"/>
  <c r="AU212" s="1"/>
  <c r="AU213" s="1"/>
  <c r="AU214" s="1"/>
  <c r="AU215" s="1"/>
  <c r="AU216" s="1"/>
  <c r="AU217" s="1"/>
  <c r="AU218" s="1"/>
  <c r="AU219" s="1"/>
  <c r="AU220" s="1"/>
  <c r="AU221" s="1"/>
  <c r="AU222" s="1"/>
  <c r="AU223" s="1"/>
  <c r="AU224" s="1"/>
  <c r="AU225" s="1"/>
  <c r="AU226" s="1"/>
  <c r="AU227" s="1"/>
  <c r="AU228" s="1"/>
  <c r="AU229" s="1"/>
  <c r="AU230" s="1"/>
  <c r="AU231" s="1"/>
  <c r="AU232" s="1"/>
  <c r="AU233" s="1"/>
  <c r="AU234" s="1"/>
  <c r="AU235" s="1"/>
  <c r="AU236" s="1"/>
  <c r="AU237" s="1"/>
  <c r="AU238" s="1"/>
  <c r="AU239" s="1"/>
  <c r="AU240" s="1"/>
  <c r="AU241" s="1"/>
  <c r="AU242" s="1"/>
  <c r="AU243" s="1"/>
  <c r="AU244" s="1"/>
  <c r="AU245" s="1"/>
  <c r="AU246" s="1"/>
  <c r="AU247" s="1"/>
  <c r="AU248" s="1"/>
  <c r="AU249" s="1"/>
  <c r="AU250" s="1"/>
  <c r="AU251" s="1"/>
  <c r="AU252" s="1"/>
  <c r="AU253" s="1"/>
  <c r="AU254" s="1"/>
  <c r="AU255" s="1"/>
  <c r="AU256" s="1"/>
  <c r="AU257" s="1"/>
  <c r="AU258" s="1"/>
  <c r="AU259" s="1"/>
  <c r="AU260" s="1"/>
  <c r="AU261" s="1"/>
  <c r="AU262" s="1"/>
  <c r="AU263" s="1"/>
  <c r="AU264" s="1"/>
  <c r="AU265" s="1"/>
  <c r="AU266" s="1"/>
  <c r="AU267" s="1"/>
  <c r="AU268" s="1"/>
  <c r="AU269" s="1"/>
  <c r="AU270" s="1"/>
  <c r="AU271" s="1"/>
  <c r="AU272" s="1"/>
  <c r="AU273" s="1"/>
  <c r="AU274" s="1"/>
  <c r="AU275" s="1"/>
  <c r="AU276" s="1"/>
  <c r="AU277" s="1"/>
  <c r="AU278" s="1"/>
  <c r="AU279" s="1"/>
  <c r="AU280" s="1"/>
  <c r="AU281" s="1"/>
  <c r="AU282" s="1"/>
  <c r="AU283" s="1"/>
  <c r="AU284" s="1"/>
  <c r="AU285" s="1"/>
  <c r="AU286" s="1"/>
  <c r="AU287" s="1"/>
  <c r="AU288" s="1"/>
  <c r="AU289" s="1"/>
  <c r="AU290" s="1"/>
  <c r="AU291" s="1"/>
  <c r="AU292" s="1"/>
  <c r="AU293" s="1"/>
  <c r="AU294" s="1"/>
  <c r="AU295" s="1"/>
  <c r="AU296" s="1"/>
  <c r="AU297" s="1"/>
  <c r="AU298" s="1"/>
  <c r="AU299" s="1"/>
  <c r="AU300" s="1"/>
  <c r="AU301" s="1"/>
  <c r="AU302" s="1"/>
  <c r="AU303" s="1"/>
  <c r="AU304" s="1"/>
  <c r="AU305" s="1"/>
  <c r="AU306" s="1"/>
  <c r="AU307" s="1"/>
  <c r="AU308" s="1"/>
  <c r="AU309" s="1"/>
  <c r="AU310" s="1"/>
  <c r="AU311" s="1"/>
  <c r="AU312" s="1"/>
  <c r="AU313" s="1"/>
  <c r="AU314" s="1"/>
  <c r="AU315" s="1"/>
  <c r="AU316" s="1"/>
  <c r="AU317" s="1"/>
  <c r="AU318" s="1"/>
  <c r="AU319" s="1"/>
  <c r="AU320" s="1"/>
  <c r="AU321" s="1"/>
  <c r="AU322" s="1"/>
  <c r="AU323" s="1"/>
  <c r="AU324" s="1"/>
  <c r="AU325" s="1"/>
  <c r="AU326" s="1"/>
  <c r="AU327" s="1"/>
  <c r="AU328" s="1"/>
  <c r="AU329" s="1"/>
  <c r="AU330" s="1"/>
  <c r="AU331" s="1"/>
  <c r="AU332" s="1"/>
  <c r="AU333" s="1"/>
  <c r="AU334" s="1"/>
  <c r="AU335" s="1"/>
  <c r="AU336" s="1"/>
  <c r="AU337" s="1"/>
  <c r="AU338" s="1"/>
  <c r="AU339" s="1"/>
  <c r="AU340" s="1"/>
  <c r="AU341" s="1"/>
  <c r="AU342" s="1"/>
  <c r="AU343" s="1"/>
  <c r="AU344" s="1"/>
  <c r="AU345" s="1"/>
  <c r="AU346" s="1"/>
  <c r="AU347" s="1"/>
  <c r="AU348" s="1"/>
  <c r="AU349" s="1"/>
  <c r="AU350" s="1"/>
  <c r="AU351" s="1"/>
  <c r="AU352" s="1"/>
  <c r="AU353" s="1"/>
  <c r="AU354" s="1"/>
  <c r="AU355" s="1"/>
  <c r="AU356" s="1"/>
  <c r="AU357" s="1"/>
  <c r="AU358" s="1"/>
  <c r="AU359" s="1"/>
  <c r="AU360" s="1"/>
  <c r="AU361" s="1"/>
  <c r="AU362" s="1"/>
  <c r="AU363" s="1"/>
  <c r="AU364" s="1"/>
  <c r="AU365" s="1"/>
  <c r="AU366" s="1"/>
  <c r="AU367" s="1"/>
  <c r="AW7"/>
  <c r="AW8" s="1"/>
  <c r="AW9" s="1"/>
  <c r="AW10" s="1"/>
  <c r="AW11" s="1"/>
  <c r="AW12" s="1"/>
  <c r="AW13" s="1"/>
  <c r="AW14" s="1"/>
  <c r="AW15" s="1"/>
  <c r="AW16" s="1"/>
  <c r="AW17" s="1"/>
  <c r="AW18" s="1"/>
  <c r="AW19" s="1"/>
  <c r="AW20" s="1"/>
  <c r="AW21" s="1"/>
  <c r="AW22" s="1"/>
  <c r="AW23" s="1"/>
  <c r="AW24" s="1"/>
  <c r="AW25" s="1"/>
  <c r="AW26" s="1"/>
  <c r="AW27" s="1"/>
  <c r="AW28" s="1"/>
  <c r="AW29" s="1"/>
  <c r="AW30" s="1"/>
  <c r="AW31" s="1"/>
  <c r="AW32" s="1"/>
  <c r="AW33" s="1"/>
  <c r="AW34" s="1"/>
  <c r="AW35" s="1"/>
  <c r="AW36" s="1"/>
  <c r="AW37" s="1"/>
  <c r="AW38" s="1"/>
  <c r="AW39" s="1"/>
  <c r="AW40" s="1"/>
  <c r="AW41" s="1"/>
  <c r="AW42" s="1"/>
  <c r="AW43" s="1"/>
  <c r="AW44" s="1"/>
  <c r="AW45" s="1"/>
  <c r="AW46" s="1"/>
  <c r="AW47" s="1"/>
  <c r="AW48" s="1"/>
  <c r="AW49" s="1"/>
  <c r="AW50" s="1"/>
  <c r="AW51" s="1"/>
  <c r="AW52" s="1"/>
  <c r="AW53" s="1"/>
  <c r="AW54" s="1"/>
  <c r="AW55" s="1"/>
  <c r="AW56" s="1"/>
  <c r="AW57" s="1"/>
  <c r="AW58" s="1"/>
  <c r="AW59" s="1"/>
  <c r="AW60" s="1"/>
  <c r="AW61" s="1"/>
  <c r="AW62" s="1"/>
  <c r="AW63" s="1"/>
  <c r="AW64" s="1"/>
  <c r="AW65" s="1"/>
  <c r="AW66" s="1"/>
  <c r="AW67" s="1"/>
  <c r="AW68" s="1"/>
  <c r="AW69" s="1"/>
  <c r="AW70" s="1"/>
  <c r="AW71" s="1"/>
  <c r="AW72" s="1"/>
  <c r="AW73" s="1"/>
  <c r="AW74" s="1"/>
  <c r="AW75" s="1"/>
  <c r="AW76" s="1"/>
  <c r="AW77" s="1"/>
  <c r="AW78" s="1"/>
  <c r="AW79" s="1"/>
  <c r="AW80" s="1"/>
  <c r="AW81" s="1"/>
  <c r="AW82" s="1"/>
  <c r="AW83" s="1"/>
  <c r="AW84" s="1"/>
  <c r="AW85" s="1"/>
  <c r="AW86" s="1"/>
  <c r="AW87" s="1"/>
  <c r="AW88" s="1"/>
  <c r="AW89" s="1"/>
  <c r="AW90" s="1"/>
  <c r="AW91" s="1"/>
  <c r="AW92" s="1"/>
  <c r="AW93" s="1"/>
  <c r="AW94" s="1"/>
  <c r="AW95" s="1"/>
  <c r="AW96" s="1"/>
  <c r="AW97" s="1"/>
  <c r="AW98" s="1"/>
  <c r="AW99" s="1"/>
  <c r="AW100" s="1"/>
  <c r="AW101" s="1"/>
  <c r="AW102" s="1"/>
  <c r="AW103" s="1"/>
  <c r="AW104" s="1"/>
  <c r="AW105" s="1"/>
  <c r="AW106" s="1"/>
  <c r="AW107" s="1"/>
  <c r="AW108" s="1"/>
  <c r="AW109" s="1"/>
  <c r="AW110" s="1"/>
  <c r="AW111" s="1"/>
  <c r="AW112" s="1"/>
  <c r="AW113" s="1"/>
  <c r="AW114" s="1"/>
  <c r="AW115" s="1"/>
  <c r="AW116" s="1"/>
  <c r="AW117" s="1"/>
  <c r="AW118" s="1"/>
  <c r="AW119" s="1"/>
  <c r="AW120" s="1"/>
  <c r="AW121" s="1"/>
  <c r="AW122" s="1"/>
  <c r="AW123" s="1"/>
  <c r="AW124" s="1"/>
  <c r="AW125" s="1"/>
  <c r="AW126" s="1"/>
  <c r="AW127" s="1"/>
  <c r="AW128" s="1"/>
  <c r="AW129" s="1"/>
  <c r="AW130" s="1"/>
  <c r="AW131" s="1"/>
  <c r="AW132" s="1"/>
  <c r="AW133" s="1"/>
  <c r="AW134" s="1"/>
  <c r="AW135" s="1"/>
  <c r="AW136" s="1"/>
  <c r="AW137" s="1"/>
  <c r="AW138" s="1"/>
  <c r="AW139" s="1"/>
  <c r="AW140" s="1"/>
  <c r="AW141" s="1"/>
  <c r="AW142" s="1"/>
  <c r="AW143" s="1"/>
  <c r="AW144" s="1"/>
  <c r="AW145" s="1"/>
  <c r="AW146" s="1"/>
  <c r="AW147" s="1"/>
  <c r="AW148" s="1"/>
  <c r="AW149" s="1"/>
  <c r="AW150" s="1"/>
  <c r="AW151" s="1"/>
  <c r="AW152" s="1"/>
  <c r="AW153" s="1"/>
  <c r="AW154" s="1"/>
  <c r="AW155" s="1"/>
  <c r="AW156" s="1"/>
  <c r="AW157" s="1"/>
  <c r="AW158" s="1"/>
  <c r="AW159" s="1"/>
  <c r="AW160" s="1"/>
  <c r="AW161" s="1"/>
  <c r="AW162" s="1"/>
  <c r="AW163" s="1"/>
  <c r="AW164" s="1"/>
  <c r="AW165" s="1"/>
  <c r="AW166" s="1"/>
  <c r="AW167" s="1"/>
  <c r="AW168" s="1"/>
  <c r="AW169" s="1"/>
  <c r="AW170" s="1"/>
  <c r="AW171" s="1"/>
  <c r="AW172" s="1"/>
  <c r="AW173" s="1"/>
  <c r="AW174" s="1"/>
  <c r="AW175" s="1"/>
  <c r="AW176" s="1"/>
  <c r="AW177" s="1"/>
  <c r="AW178" s="1"/>
  <c r="AW179" s="1"/>
  <c r="AW180" s="1"/>
  <c r="AW181" s="1"/>
  <c r="AW182" s="1"/>
  <c r="AW183" s="1"/>
  <c r="AW184" s="1"/>
  <c r="AW185" s="1"/>
  <c r="AW186" s="1"/>
  <c r="AW187" s="1"/>
  <c r="AW188" s="1"/>
  <c r="AW189" s="1"/>
  <c r="AW190" s="1"/>
  <c r="AW191" s="1"/>
  <c r="AW192" s="1"/>
  <c r="AW193" s="1"/>
  <c r="AW194" s="1"/>
  <c r="AW195" s="1"/>
  <c r="AW196" s="1"/>
  <c r="AW197" s="1"/>
  <c r="AW198" s="1"/>
  <c r="AW199" s="1"/>
  <c r="AW200" s="1"/>
  <c r="AW201" s="1"/>
  <c r="AW202" s="1"/>
  <c r="AW203" s="1"/>
  <c r="AW204" s="1"/>
  <c r="AW205" s="1"/>
  <c r="AW206" s="1"/>
  <c r="AW207" s="1"/>
  <c r="AW208" s="1"/>
  <c r="AW209" s="1"/>
  <c r="AW210" s="1"/>
  <c r="AW211" s="1"/>
  <c r="AW212" s="1"/>
  <c r="AW213" s="1"/>
  <c r="AW214" s="1"/>
  <c r="AW215" s="1"/>
  <c r="AW216" s="1"/>
  <c r="AW217" s="1"/>
  <c r="AW218" s="1"/>
  <c r="AW219" s="1"/>
  <c r="AW220" s="1"/>
  <c r="AW221" s="1"/>
  <c r="AW222" s="1"/>
  <c r="AW223" s="1"/>
  <c r="AW224" s="1"/>
  <c r="AW225" s="1"/>
  <c r="AW226" s="1"/>
  <c r="AW227" s="1"/>
  <c r="AW228" s="1"/>
  <c r="AW229" s="1"/>
  <c r="AW230" s="1"/>
  <c r="AW231" s="1"/>
  <c r="AW232" s="1"/>
  <c r="AW233" s="1"/>
  <c r="AW234" s="1"/>
  <c r="AW235" s="1"/>
  <c r="AW236" s="1"/>
  <c r="AW237" s="1"/>
  <c r="AW238" s="1"/>
  <c r="AW239" s="1"/>
  <c r="AW240" s="1"/>
  <c r="AW241" s="1"/>
  <c r="AW242" s="1"/>
  <c r="AW243" s="1"/>
  <c r="AW244" s="1"/>
  <c r="AW245" s="1"/>
  <c r="AW246" s="1"/>
  <c r="AW247" s="1"/>
  <c r="AW248" s="1"/>
  <c r="AW249" s="1"/>
  <c r="AW250" s="1"/>
  <c r="AW251" s="1"/>
  <c r="AW252" s="1"/>
  <c r="AW253" s="1"/>
  <c r="AW254" s="1"/>
  <c r="AW255" s="1"/>
  <c r="AW256" s="1"/>
  <c r="AW257" s="1"/>
  <c r="AW258" s="1"/>
  <c r="AW259" s="1"/>
  <c r="AW260" s="1"/>
  <c r="AW261" s="1"/>
  <c r="AW262" s="1"/>
  <c r="AW263" s="1"/>
  <c r="AW264" s="1"/>
  <c r="AW265" s="1"/>
  <c r="AW266" s="1"/>
  <c r="AW267" s="1"/>
  <c r="AW268" s="1"/>
  <c r="AW269" s="1"/>
  <c r="AW270" s="1"/>
  <c r="AW271" s="1"/>
  <c r="AW272" s="1"/>
  <c r="AW273" s="1"/>
  <c r="AW274" s="1"/>
  <c r="AW275" s="1"/>
  <c r="AW276" s="1"/>
  <c r="AW277" s="1"/>
  <c r="AW278" s="1"/>
  <c r="AW279" s="1"/>
  <c r="AW280" s="1"/>
  <c r="AW281" s="1"/>
  <c r="AW282" s="1"/>
  <c r="AW283" s="1"/>
  <c r="AW284" s="1"/>
  <c r="AW285" s="1"/>
  <c r="AW286" s="1"/>
  <c r="AW287" s="1"/>
  <c r="AW288" s="1"/>
  <c r="AW289" s="1"/>
  <c r="AW290" s="1"/>
  <c r="AW291" s="1"/>
  <c r="AW292" s="1"/>
  <c r="AW293" s="1"/>
  <c r="AW294" s="1"/>
  <c r="AW295" s="1"/>
  <c r="AW296" s="1"/>
  <c r="AW297" s="1"/>
  <c r="AW298" s="1"/>
  <c r="AW299" s="1"/>
  <c r="AW300" s="1"/>
  <c r="AW301" s="1"/>
  <c r="AW302" s="1"/>
  <c r="AW303" s="1"/>
  <c r="AW304" s="1"/>
  <c r="AW305" s="1"/>
  <c r="AW306" s="1"/>
  <c r="AW307" s="1"/>
  <c r="AW308" s="1"/>
  <c r="AW309" s="1"/>
  <c r="AW310" s="1"/>
  <c r="AW311" s="1"/>
  <c r="AW312" s="1"/>
  <c r="AW313" s="1"/>
  <c r="AW314" s="1"/>
  <c r="AW315" s="1"/>
  <c r="AW316" s="1"/>
  <c r="AW317" s="1"/>
  <c r="AW318" s="1"/>
  <c r="AW319" s="1"/>
  <c r="AW320" s="1"/>
  <c r="AW321" s="1"/>
  <c r="AW322" s="1"/>
  <c r="AW323" s="1"/>
  <c r="AW324" s="1"/>
  <c r="AW325" s="1"/>
  <c r="AW326" s="1"/>
  <c r="AW327" s="1"/>
  <c r="AW328" s="1"/>
  <c r="AW329" s="1"/>
  <c r="AW330" s="1"/>
  <c r="AW331" s="1"/>
  <c r="AW332" s="1"/>
  <c r="AW333" s="1"/>
  <c r="AW334" s="1"/>
  <c r="AW335" s="1"/>
  <c r="AW336" s="1"/>
  <c r="AW337" s="1"/>
  <c r="AW338" s="1"/>
  <c r="AW339" s="1"/>
  <c r="AW340" s="1"/>
  <c r="AW341" s="1"/>
  <c r="AW342" s="1"/>
  <c r="AW343" s="1"/>
  <c r="AW344" s="1"/>
  <c r="AW345" s="1"/>
  <c r="AW346" s="1"/>
  <c r="AW347" s="1"/>
  <c r="AW348" s="1"/>
  <c r="AW349" s="1"/>
  <c r="AW350" s="1"/>
  <c r="AW351" s="1"/>
  <c r="AW352" s="1"/>
  <c r="AW353" s="1"/>
  <c r="AW354" s="1"/>
  <c r="AW355" s="1"/>
  <c r="AW356" s="1"/>
  <c r="AW357" s="1"/>
  <c r="AW358" s="1"/>
  <c r="AW359" s="1"/>
  <c r="AW360" s="1"/>
  <c r="AW361" s="1"/>
  <c r="AW362" s="1"/>
  <c r="AW363" s="1"/>
  <c r="AW364" s="1"/>
  <c r="AW365" s="1"/>
  <c r="AW366" s="1"/>
  <c r="AW367" s="1"/>
  <c r="AY7"/>
  <c r="AY8" s="1"/>
  <c r="AY9" s="1"/>
  <c r="AY10" s="1"/>
  <c r="AY11" s="1"/>
  <c r="AY12" s="1"/>
  <c r="AY13" s="1"/>
  <c r="AY14" s="1"/>
  <c r="AY15" s="1"/>
  <c r="AY16" s="1"/>
  <c r="AY17" s="1"/>
  <c r="AY18" s="1"/>
  <c r="AY19" s="1"/>
  <c r="AY20" s="1"/>
  <c r="AY21" s="1"/>
  <c r="AY22" s="1"/>
  <c r="AY23" s="1"/>
  <c r="AY24" s="1"/>
  <c r="AY25" s="1"/>
  <c r="AY26" s="1"/>
  <c r="AY27" s="1"/>
  <c r="AY28" s="1"/>
  <c r="AY29" s="1"/>
  <c r="AY30" s="1"/>
  <c r="AY31" s="1"/>
  <c r="AY32" s="1"/>
  <c r="AY33" s="1"/>
  <c r="AY34" s="1"/>
  <c r="AY35" s="1"/>
  <c r="AY36" s="1"/>
  <c r="AY37" s="1"/>
  <c r="AY38" s="1"/>
  <c r="AY39" s="1"/>
  <c r="AY40" s="1"/>
  <c r="AY41" s="1"/>
  <c r="AY42" s="1"/>
  <c r="AY43" s="1"/>
  <c r="AY44" s="1"/>
  <c r="AY45" s="1"/>
  <c r="AY46" s="1"/>
  <c r="AY47" s="1"/>
  <c r="AY48" s="1"/>
  <c r="AY49" s="1"/>
  <c r="AY50" s="1"/>
  <c r="AY51" s="1"/>
  <c r="AY52" s="1"/>
  <c r="AY53" s="1"/>
  <c r="AY54" s="1"/>
  <c r="AY55" s="1"/>
  <c r="AY56" s="1"/>
  <c r="AY57" s="1"/>
  <c r="AY58" s="1"/>
  <c r="AY59" s="1"/>
  <c r="AY60" s="1"/>
  <c r="AY61" s="1"/>
  <c r="AY62" s="1"/>
  <c r="AY63" s="1"/>
  <c r="AY64" s="1"/>
  <c r="AY65" s="1"/>
  <c r="AY66" s="1"/>
  <c r="AY67" s="1"/>
  <c r="AY68" s="1"/>
  <c r="AY69" s="1"/>
  <c r="AY70" s="1"/>
  <c r="AY71" s="1"/>
  <c r="AY72" s="1"/>
  <c r="AY73" s="1"/>
  <c r="AY74" s="1"/>
  <c r="AY75" s="1"/>
  <c r="AY76" s="1"/>
  <c r="AY77" s="1"/>
  <c r="AY78" s="1"/>
  <c r="AY79" s="1"/>
  <c r="AY80" s="1"/>
  <c r="AY81" s="1"/>
  <c r="AY82" s="1"/>
  <c r="AY83" s="1"/>
  <c r="AY84" s="1"/>
  <c r="AY85" s="1"/>
  <c r="AY86" s="1"/>
  <c r="AY87" s="1"/>
  <c r="AY88" s="1"/>
  <c r="AY89" s="1"/>
  <c r="AY90" s="1"/>
  <c r="AY91" s="1"/>
  <c r="AY92" s="1"/>
  <c r="AY93" s="1"/>
  <c r="AY94" s="1"/>
  <c r="AY95" s="1"/>
  <c r="AY96" s="1"/>
  <c r="AY97" s="1"/>
  <c r="AY98" s="1"/>
  <c r="AY99" s="1"/>
  <c r="AY100" s="1"/>
  <c r="AY101" s="1"/>
  <c r="AY102" s="1"/>
  <c r="AY103" s="1"/>
  <c r="AY104" s="1"/>
  <c r="AY105" s="1"/>
  <c r="AY106" s="1"/>
  <c r="AY107" s="1"/>
  <c r="AY108" s="1"/>
  <c r="AY109" s="1"/>
  <c r="AY110" s="1"/>
  <c r="AY111" s="1"/>
  <c r="AY112" s="1"/>
  <c r="AY113" s="1"/>
  <c r="AY114" s="1"/>
  <c r="AY115" s="1"/>
  <c r="AY116" s="1"/>
  <c r="AY117" s="1"/>
  <c r="AY118" s="1"/>
  <c r="AY119" s="1"/>
  <c r="AY120" s="1"/>
  <c r="AY121" s="1"/>
  <c r="AY122" s="1"/>
  <c r="AY123" s="1"/>
  <c r="AY124" s="1"/>
  <c r="AY125" s="1"/>
  <c r="AY126" s="1"/>
  <c r="AY127" s="1"/>
  <c r="AY128" s="1"/>
  <c r="AY129" s="1"/>
  <c r="AY130" s="1"/>
  <c r="AY131" s="1"/>
  <c r="AY132" s="1"/>
  <c r="AY133" s="1"/>
  <c r="AY134" s="1"/>
  <c r="AY135" s="1"/>
  <c r="AY136" s="1"/>
  <c r="AY137" s="1"/>
  <c r="AY138" s="1"/>
  <c r="AY139" s="1"/>
  <c r="AY140" s="1"/>
  <c r="AY141" s="1"/>
  <c r="AY142" s="1"/>
  <c r="AY143" s="1"/>
  <c r="AY144" s="1"/>
  <c r="AY145" s="1"/>
  <c r="AY146" s="1"/>
  <c r="AY147" s="1"/>
  <c r="AY148" s="1"/>
  <c r="AY149" s="1"/>
  <c r="AY150" s="1"/>
  <c r="AY151" s="1"/>
  <c r="AY152" s="1"/>
  <c r="AY153" s="1"/>
  <c r="AY154" s="1"/>
  <c r="AY155" s="1"/>
  <c r="AY156" s="1"/>
  <c r="AY157" s="1"/>
  <c r="AY158" s="1"/>
  <c r="AY159" s="1"/>
  <c r="AY160" s="1"/>
  <c r="AY161" s="1"/>
  <c r="AY162" s="1"/>
  <c r="AY163" s="1"/>
  <c r="AY164" s="1"/>
  <c r="AY165" s="1"/>
  <c r="AY166" s="1"/>
  <c r="AY167" s="1"/>
  <c r="AY168" s="1"/>
  <c r="AY169" s="1"/>
  <c r="AY170" s="1"/>
  <c r="AY171" s="1"/>
  <c r="AY172" s="1"/>
  <c r="AY173" s="1"/>
  <c r="AY174" s="1"/>
  <c r="AY175" s="1"/>
  <c r="AY176" s="1"/>
  <c r="AY177" s="1"/>
  <c r="AY178" s="1"/>
  <c r="AY179" s="1"/>
  <c r="AY180" s="1"/>
  <c r="AY181" s="1"/>
  <c r="AY182" s="1"/>
  <c r="AY183" s="1"/>
  <c r="AY184" s="1"/>
  <c r="AY185" s="1"/>
  <c r="AY186" s="1"/>
  <c r="AY187" s="1"/>
  <c r="AY188" s="1"/>
  <c r="AY189" s="1"/>
  <c r="AY190" s="1"/>
  <c r="AY191" s="1"/>
  <c r="AY192" s="1"/>
  <c r="AY193" s="1"/>
  <c r="AY194" s="1"/>
  <c r="AY195" s="1"/>
  <c r="AY196" s="1"/>
  <c r="AY197" s="1"/>
  <c r="AY198" s="1"/>
  <c r="AY199" s="1"/>
  <c r="AY200" s="1"/>
  <c r="AY201" s="1"/>
  <c r="AY202" s="1"/>
  <c r="AY203" s="1"/>
  <c r="AY204" s="1"/>
  <c r="AY205" s="1"/>
  <c r="AY206" s="1"/>
  <c r="AY207" s="1"/>
  <c r="AY208" s="1"/>
  <c r="AY209" s="1"/>
  <c r="AY210" s="1"/>
  <c r="AY211" s="1"/>
  <c r="AY212" s="1"/>
  <c r="AY213" s="1"/>
  <c r="AY214" s="1"/>
  <c r="AY215" s="1"/>
  <c r="AY216" s="1"/>
  <c r="AY217" s="1"/>
  <c r="AY218" s="1"/>
  <c r="AY219" s="1"/>
  <c r="AY220" s="1"/>
  <c r="AY221" s="1"/>
  <c r="AY222" s="1"/>
  <c r="AY223" s="1"/>
  <c r="AY224" s="1"/>
  <c r="AY225" s="1"/>
  <c r="AY226" s="1"/>
  <c r="AY227" s="1"/>
  <c r="AY228" s="1"/>
  <c r="AY229" s="1"/>
  <c r="AY230" s="1"/>
  <c r="AY231" s="1"/>
  <c r="AY232" s="1"/>
  <c r="AY233" s="1"/>
  <c r="AY234" s="1"/>
  <c r="AY235" s="1"/>
  <c r="AY236" s="1"/>
  <c r="AY237" s="1"/>
  <c r="AY238" s="1"/>
  <c r="AY239" s="1"/>
  <c r="AY240" s="1"/>
  <c r="AY241" s="1"/>
  <c r="AY242" s="1"/>
  <c r="AY243" s="1"/>
  <c r="AY244" s="1"/>
  <c r="AY245" s="1"/>
  <c r="AY246" s="1"/>
  <c r="AY247" s="1"/>
  <c r="AY248" s="1"/>
  <c r="AY249" s="1"/>
  <c r="AY250" s="1"/>
  <c r="AY251" s="1"/>
  <c r="AY252" s="1"/>
  <c r="AY253" s="1"/>
  <c r="AY254" s="1"/>
  <c r="AY255" s="1"/>
  <c r="AY256" s="1"/>
  <c r="AY257" s="1"/>
  <c r="AY258" s="1"/>
  <c r="AY259" s="1"/>
  <c r="AY260" s="1"/>
  <c r="AY261" s="1"/>
  <c r="AY262" s="1"/>
  <c r="AY263" s="1"/>
  <c r="AY264" s="1"/>
  <c r="AY265" s="1"/>
  <c r="AY266" s="1"/>
  <c r="AY267" s="1"/>
  <c r="AY268" s="1"/>
  <c r="AY269" s="1"/>
  <c r="AY270" s="1"/>
  <c r="AY271" s="1"/>
  <c r="AY272" s="1"/>
  <c r="AY273" s="1"/>
  <c r="AY274" s="1"/>
  <c r="AY275" s="1"/>
  <c r="AY276" s="1"/>
  <c r="AY277" s="1"/>
  <c r="AY278" s="1"/>
  <c r="AY279" s="1"/>
  <c r="AY280" s="1"/>
  <c r="AY281" s="1"/>
  <c r="AY282" s="1"/>
  <c r="AY283" s="1"/>
  <c r="AY284" s="1"/>
  <c r="AY285" s="1"/>
  <c r="AY286" s="1"/>
  <c r="AY287" s="1"/>
  <c r="AY288" s="1"/>
  <c r="AY289" s="1"/>
  <c r="AY290" s="1"/>
  <c r="AY291" s="1"/>
  <c r="AY292" s="1"/>
  <c r="AY293" s="1"/>
  <c r="AY294" s="1"/>
  <c r="AY295" s="1"/>
  <c r="AY296" s="1"/>
  <c r="AY297" s="1"/>
  <c r="AY298" s="1"/>
  <c r="AY299" s="1"/>
  <c r="AY300" s="1"/>
  <c r="AY301" s="1"/>
  <c r="AY302" s="1"/>
  <c r="AY303" s="1"/>
  <c r="AY304" s="1"/>
  <c r="AY305" s="1"/>
  <c r="AY306" s="1"/>
  <c r="AY307" s="1"/>
  <c r="AY308" s="1"/>
  <c r="AY309" s="1"/>
  <c r="AY310" s="1"/>
  <c r="AY311" s="1"/>
  <c r="AY312" s="1"/>
  <c r="AY313" s="1"/>
  <c r="AY314" s="1"/>
  <c r="AY315" s="1"/>
  <c r="AY316" s="1"/>
  <c r="AY317" s="1"/>
  <c r="AY318" s="1"/>
  <c r="AY319" s="1"/>
  <c r="AY320" s="1"/>
  <c r="AY321" s="1"/>
  <c r="AY322" s="1"/>
  <c r="AY323" s="1"/>
  <c r="AY324" s="1"/>
  <c r="AY325" s="1"/>
  <c r="AY326" s="1"/>
  <c r="AY327" s="1"/>
  <c r="AY328" s="1"/>
  <c r="AY329" s="1"/>
  <c r="AY330" s="1"/>
  <c r="AY331" s="1"/>
  <c r="AY332" s="1"/>
  <c r="AY333" s="1"/>
  <c r="AY334" s="1"/>
  <c r="AY335" s="1"/>
  <c r="AY336" s="1"/>
  <c r="AY337" s="1"/>
  <c r="AY338" s="1"/>
  <c r="AY339" s="1"/>
  <c r="AY340" s="1"/>
  <c r="AY341" s="1"/>
  <c r="AY342" s="1"/>
  <c r="AY343" s="1"/>
  <c r="AY344" s="1"/>
  <c r="AY345" s="1"/>
  <c r="AY346" s="1"/>
  <c r="AY347" s="1"/>
  <c r="AY348" s="1"/>
  <c r="AY349" s="1"/>
  <c r="AY350" s="1"/>
  <c r="AY351" s="1"/>
  <c r="AY352" s="1"/>
  <c r="AY353" s="1"/>
  <c r="AY354" s="1"/>
  <c r="AY355" s="1"/>
  <c r="AY356" s="1"/>
  <c r="AY357" s="1"/>
  <c r="AY358" s="1"/>
  <c r="AY359" s="1"/>
  <c r="AY360" s="1"/>
  <c r="AY361" s="1"/>
  <c r="AY362" s="1"/>
  <c r="AY363" s="1"/>
  <c r="AY364" s="1"/>
  <c r="AY365" s="1"/>
  <c r="AY366" s="1"/>
  <c r="AY367" s="1"/>
  <c r="BA7"/>
  <c r="BA8" s="1"/>
  <c r="BA9" s="1"/>
  <c r="BA10" s="1"/>
  <c r="BA11" s="1"/>
  <c r="BA12" s="1"/>
  <c r="BA13" s="1"/>
  <c r="BA14" s="1"/>
  <c r="BA15" s="1"/>
  <c r="BA16" s="1"/>
  <c r="BA17" s="1"/>
  <c r="BA18" s="1"/>
  <c r="BA19" s="1"/>
  <c r="BA20" s="1"/>
  <c r="BA21" s="1"/>
  <c r="BA22" s="1"/>
  <c r="BA23" s="1"/>
  <c r="BA24" s="1"/>
  <c r="BA25" s="1"/>
  <c r="BA26" s="1"/>
  <c r="BA27" s="1"/>
  <c r="BA28" s="1"/>
  <c r="BA29" s="1"/>
  <c r="BA30" s="1"/>
  <c r="BA31" s="1"/>
  <c r="BA32" s="1"/>
  <c r="BA33" s="1"/>
  <c r="BA34" s="1"/>
  <c r="BA35" s="1"/>
  <c r="BA36" s="1"/>
  <c r="BA37" s="1"/>
  <c r="BA38" s="1"/>
  <c r="BA39" s="1"/>
  <c r="BA40" s="1"/>
  <c r="BA41" s="1"/>
  <c r="BA42" s="1"/>
  <c r="BA43" s="1"/>
  <c r="BA44" s="1"/>
  <c r="BA45" s="1"/>
  <c r="BA46" s="1"/>
  <c r="BA47" s="1"/>
  <c r="BA48" s="1"/>
  <c r="BA49" s="1"/>
  <c r="BA50" s="1"/>
  <c r="BA51" s="1"/>
  <c r="BA52" s="1"/>
  <c r="BA53" s="1"/>
  <c r="BA54" s="1"/>
  <c r="BA55" s="1"/>
  <c r="BA56" s="1"/>
  <c r="BA57" s="1"/>
  <c r="BA58" s="1"/>
  <c r="BA59" s="1"/>
  <c r="BA60" s="1"/>
  <c r="BA61" s="1"/>
  <c r="BA62" s="1"/>
  <c r="BA63" s="1"/>
  <c r="BA64" s="1"/>
  <c r="BA65" s="1"/>
  <c r="BA66" s="1"/>
  <c r="BA67" s="1"/>
  <c r="BA68" s="1"/>
  <c r="BA69" s="1"/>
  <c r="BA70" s="1"/>
  <c r="BA71" s="1"/>
  <c r="BA72" s="1"/>
  <c r="BA73" s="1"/>
  <c r="BA74" s="1"/>
  <c r="BA75" s="1"/>
  <c r="BA76" s="1"/>
  <c r="BA77" s="1"/>
  <c r="BA78" s="1"/>
  <c r="BA79" s="1"/>
  <c r="BA80" s="1"/>
  <c r="BA81" s="1"/>
  <c r="BA82" s="1"/>
  <c r="BA83" s="1"/>
  <c r="BA84" s="1"/>
  <c r="BA85" s="1"/>
  <c r="BA86" s="1"/>
  <c r="BA87" s="1"/>
  <c r="BA88" s="1"/>
  <c r="BA89" s="1"/>
  <c r="BA90" s="1"/>
  <c r="BA91" s="1"/>
  <c r="BA92" s="1"/>
  <c r="BA93" s="1"/>
  <c r="BA94" s="1"/>
  <c r="BA95" s="1"/>
  <c r="BA96" s="1"/>
  <c r="BA97" s="1"/>
  <c r="BA98" s="1"/>
  <c r="BA99" s="1"/>
  <c r="BA100" s="1"/>
  <c r="BA101" s="1"/>
  <c r="BA102" s="1"/>
  <c r="BA103" s="1"/>
  <c r="BA104" s="1"/>
  <c r="BA105" s="1"/>
  <c r="BA106" s="1"/>
  <c r="BA107" s="1"/>
  <c r="BA108" s="1"/>
  <c r="BA109" s="1"/>
  <c r="BA110" s="1"/>
  <c r="BA111" s="1"/>
  <c r="BA112" s="1"/>
  <c r="BA113" s="1"/>
  <c r="BA114" s="1"/>
  <c r="BA115" s="1"/>
  <c r="BA116" s="1"/>
  <c r="BA117" s="1"/>
  <c r="BA118" s="1"/>
  <c r="BA119" s="1"/>
  <c r="BA120" s="1"/>
  <c r="BA121" s="1"/>
  <c r="BA122" s="1"/>
  <c r="BA123" s="1"/>
  <c r="BA124" s="1"/>
  <c r="BA125" s="1"/>
  <c r="BA126" s="1"/>
  <c r="BA127" s="1"/>
  <c r="BA128" s="1"/>
  <c r="BA129" s="1"/>
  <c r="BA130" s="1"/>
  <c r="BA131" s="1"/>
  <c r="BA132" s="1"/>
  <c r="BA133" s="1"/>
  <c r="BA134" s="1"/>
  <c r="BA135" s="1"/>
  <c r="BA136" s="1"/>
  <c r="BA137" s="1"/>
  <c r="BA138" s="1"/>
  <c r="BA139" s="1"/>
  <c r="BA140" s="1"/>
  <c r="BA141" s="1"/>
  <c r="BA142" s="1"/>
  <c r="BA143" s="1"/>
  <c r="BA144" s="1"/>
  <c r="BA145" s="1"/>
  <c r="BA146" s="1"/>
  <c r="BA147" s="1"/>
  <c r="BA148" s="1"/>
  <c r="BA149" s="1"/>
  <c r="BA150" s="1"/>
  <c r="BA151" s="1"/>
  <c r="BA152" s="1"/>
  <c r="BA153" s="1"/>
  <c r="BA154" s="1"/>
  <c r="BA155" s="1"/>
  <c r="BA156" s="1"/>
  <c r="BA157" s="1"/>
  <c r="BA158" s="1"/>
  <c r="BA159" s="1"/>
  <c r="BA160" s="1"/>
  <c r="BA161" s="1"/>
  <c r="BA162" s="1"/>
  <c r="BA163" s="1"/>
  <c r="BA164" s="1"/>
  <c r="BA165" s="1"/>
  <c r="BA166" s="1"/>
  <c r="BA167" s="1"/>
  <c r="BA168" s="1"/>
  <c r="BA169" s="1"/>
  <c r="BA170" s="1"/>
  <c r="BA171" s="1"/>
  <c r="BA172" s="1"/>
  <c r="BA173" s="1"/>
  <c r="BA174" s="1"/>
  <c r="BA175" s="1"/>
  <c r="BA176" s="1"/>
  <c r="BA177" s="1"/>
  <c r="BA178" s="1"/>
  <c r="BA179" s="1"/>
  <c r="BA180" s="1"/>
  <c r="BA181" s="1"/>
  <c r="BA182" s="1"/>
  <c r="BA183" s="1"/>
  <c r="BA184" s="1"/>
  <c r="BA185" s="1"/>
  <c r="BA186" s="1"/>
  <c r="BA187" s="1"/>
  <c r="BA188" s="1"/>
  <c r="BA189" s="1"/>
  <c r="BA190" s="1"/>
  <c r="BA191" s="1"/>
  <c r="BA192" s="1"/>
  <c r="BA193" s="1"/>
  <c r="BA194" s="1"/>
  <c r="BA195" s="1"/>
  <c r="BA196" s="1"/>
  <c r="BA197" s="1"/>
  <c r="BA198" s="1"/>
  <c r="BA199" s="1"/>
  <c r="BA200" s="1"/>
  <c r="BA201" s="1"/>
  <c r="BA202" s="1"/>
  <c r="BA203" s="1"/>
  <c r="BA204" s="1"/>
  <c r="BA205" s="1"/>
  <c r="BA206" s="1"/>
  <c r="BA207" s="1"/>
  <c r="BA208" s="1"/>
  <c r="BA209" s="1"/>
  <c r="BA210" s="1"/>
  <c r="BA211" s="1"/>
  <c r="BA212" s="1"/>
  <c r="BA213" s="1"/>
  <c r="BA214" s="1"/>
  <c r="BA215" s="1"/>
  <c r="BA216" s="1"/>
  <c r="BA217" s="1"/>
  <c r="BA218" s="1"/>
  <c r="BA219" s="1"/>
  <c r="BA220" s="1"/>
  <c r="BA221" s="1"/>
  <c r="BA222" s="1"/>
  <c r="BA223" s="1"/>
  <c r="BA224" s="1"/>
  <c r="BA225" s="1"/>
  <c r="BA226" s="1"/>
  <c r="BA227" s="1"/>
  <c r="BA228" s="1"/>
  <c r="BA229" s="1"/>
  <c r="BA230" s="1"/>
  <c r="BA231" s="1"/>
  <c r="BA232" s="1"/>
  <c r="BA233" s="1"/>
  <c r="BA234" s="1"/>
  <c r="BA235" s="1"/>
  <c r="BA236" s="1"/>
  <c r="BA237" s="1"/>
  <c r="BA238" s="1"/>
  <c r="BA239" s="1"/>
  <c r="BA240" s="1"/>
  <c r="BA241" s="1"/>
  <c r="BA242" s="1"/>
  <c r="BA243" s="1"/>
  <c r="BA244" s="1"/>
  <c r="BA245" s="1"/>
  <c r="BA246" s="1"/>
  <c r="BA247" s="1"/>
  <c r="BA248" s="1"/>
  <c r="BA249" s="1"/>
  <c r="BA250" s="1"/>
  <c r="BA251" s="1"/>
  <c r="BA252" s="1"/>
  <c r="BA253" s="1"/>
  <c r="BA254" s="1"/>
  <c r="BA255" s="1"/>
  <c r="BA256" s="1"/>
  <c r="BA257" s="1"/>
  <c r="BA258" s="1"/>
  <c r="BA259" s="1"/>
  <c r="BA260" s="1"/>
  <c r="BA261" s="1"/>
  <c r="BA262" s="1"/>
  <c r="BA263" s="1"/>
  <c r="BA264" s="1"/>
  <c r="BA265" s="1"/>
  <c r="BA266" s="1"/>
  <c r="BA267" s="1"/>
  <c r="BA268" s="1"/>
  <c r="BA269" s="1"/>
  <c r="BA270" s="1"/>
  <c r="BA271" s="1"/>
  <c r="BA272" s="1"/>
  <c r="BA273" s="1"/>
  <c r="BA274" s="1"/>
  <c r="BA275" s="1"/>
  <c r="BA276" s="1"/>
  <c r="BA277" s="1"/>
  <c r="BA278" s="1"/>
  <c r="BA279" s="1"/>
  <c r="BA280" s="1"/>
  <c r="BA281" s="1"/>
  <c r="BA282" s="1"/>
  <c r="BA283" s="1"/>
  <c r="BA284" s="1"/>
  <c r="BA285" s="1"/>
  <c r="BA286" s="1"/>
  <c r="BA287" s="1"/>
  <c r="BA288" s="1"/>
  <c r="BA289" s="1"/>
  <c r="BA290" s="1"/>
  <c r="BA291" s="1"/>
  <c r="BA292" s="1"/>
  <c r="BA293" s="1"/>
  <c r="BA294" s="1"/>
  <c r="BA295" s="1"/>
  <c r="BA296" s="1"/>
  <c r="BA297" s="1"/>
  <c r="BA298" s="1"/>
  <c r="BA299" s="1"/>
  <c r="BA300" s="1"/>
  <c r="BA301" s="1"/>
  <c r="BA302" s="1"/>
  <c r="BA303" s="1"/>
  <c r="BA304" s="1"/>
  <c r="BA305" s="1"/>
  <c r="BA306" s="1"/>
  <c r="BA307" s="1"/>
  <c r="BA308" s="1"/>
  <c r="BA309" s="1"/>
  <c r="BA310" s="1"/>
  <c r="BA311" s="1"/>
  <c r="BA312" s="1"/>
  <c r="BA313" s="1"/>
  <c r="BA314" s="1"/>
  <c r="BA315" s="1"/>
  <c r="BA316" s="1"/>
  <c r="BA317" s="1"/>
  <c r="BA318" s="1"/>
  <c r="BA319" s="1"/>
  <c r="BA320" s="1"/>
  <c r="BA321" s="1"/>
  <c r="BA322" s="1"/>
  <c r="BA323" s="1"/>
  <c r="BA324" s="1"/>
  <c r="BA325" s="1"/>
  <c r="BA326" s="1"/>
  <c r="BA327" s="1"/>
  <c r="BA328" s="1"/>
  <c r="BA329" s="1"/>
  <c r="BA330" s="1"/>
  <c r="BA331" s="1"/>
  <c r="BA332" s="1"/>
  <c r="BA333" s="1"/>
  <c r="BA334" s="1"/>
  <c r="BA335" s="1"/>
  <c r="BA336" s="1"/>
  <c r="BA337" s="1"/>
  <c r="BA338" s="1"/>
  <c r="BA339" s="1"/>
  <c r="BA340" s="1"/>
  <c r="BA341" s="1"/>
  <c r="BA342" s="1"/>
  <c r="BA343" s="1"/>
  <c r="BA344" s="1"/>
  <c r="BA345" s="1"/>
  <c r="BA346" s="1"/>
  <c r="BA347" s="1"/>
  <c r="BA348" s="1"/>
  <c r="BA349" s="1"/>
  <c r="BA350" s="1"/>
  <c r="BA351" s="1"/>
  <c r="BA352" s="1"/>
  <c r="BA353" s="1"/>
  <c r="BA354" s="1"/>
  <c r="BA355" s="1"/>
  <c r="BA356" s="1"/>
  <c r="BA357" s="1"/>
  <c r="BA358" s="1"/>
  <c r="BA359" s="1"/>
  <c r="BA360" s="1"/>
  <c r="BA361" s="1"/>
  <c r="BA362" s="1"/>
  <c r="BA363" s="1"/>
  <c r="BA364" s="1"/>
  <c r="BA365" s="1"/>
  <c r="BA366" s="1"/>
  <c r="BA367" s="1"/>
  <c r="BC7"/>
  <c r="BC8" s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C101" s="1"/>
  <c r="BC102" s="1"/>
  <c r="BC103" s="1"/>
  <c r="BC104" s="1"/>
  <c r="BC105" s="1"/>
  <c r="BC106" s="1"/>
  <c r="BC107" s="1"/>
  <c r="BC108" s="1"/>
  <c r="BC109" s="1"/>
  <c r="BC110" s="1"/>
  <c r="BC111" s="1"/>
  <c r="BC112" s="1"/>
  <c r="BC113" s="1"/>
  <c r="BC114" s="1"/>
  <c r="BC115" s="1"/>
  <c r="BC116" s="1"/>
  <c r="BC117" s="1"/>
  <c r="BC118" s="1"/>
  <c r="BC119" s="1"/>
  <c r="BC120" s="1"/>
  <c r="BC121" s="1"/>
  <c r="BC122" s="1"/>
  <c r="BC123" s="1"/>
  <c r="BC124" s="1"/>
  <c r="BC125" s="1"/>
  <c r="BC126" s="1"/>
  <c r="BC127" s="1"/>
  <c r="BC128" s="1"/>
  <c r="BC129" s="1"/>
  <c r="BC130" s="1"/>
  <c r="BC131" s="1"/>
  <c r="BC132" s="1"/>
  <c r="BC133" s="1"/>
  <c r="BC134" s="1"/>
  <c r="BC135" s="1"/>
  <c r="BC136" s="1"/>
  <c r="BC137" s="1"/>
  <c r="BC138" s="1"/>
  <c r="BC139" s="1"/>
  <c r="BC140" s="1"/>
  <c r="BC141" s="1"/>
  <c r="BC142" s="1"/>
  <c r="BC143" s="1"/>
  <c r="BC144" s="1"/>
  <c r="BC145" s="1"/>
  <c r="BC146" s="1"/>
  <c r="BC147" s="1"/>
  <c r="BC148" s="1"/>
  <c r="BC149" s="1"/>
  <c r="BC150" s="1"/>
  <c r="BC151" s="1"/>
  <c r="BC152" s="1"/>
  <c r="BC153" s="1"/>
  <c r="BC154" s="1"/>
  <c r="BC155" s="1"/>
  <c r="BC156" s="1"/>
  <c r="BC157" s="1"/>
  <c r="BC158" s="1"/>
  <c r="BC159" s="1"/>
  <c r="BC160" s="1"/>
  <c r="BC161" s="1"/>
  <c r="BC162" s="1"/>
  <c r="BC163" s="1"/>
  <c r="BC164" s="1"/>
  <c r="BC165" s="1"/>
  <c r="BC166" s="1"/>
  <c r="BC167" s="1"/>
  <c r="BC168" s="1"/>
  <c r="BC169" s="1"/>
  <c r="BC170" s="1"/>
  <c r="BC171" s="1"/>
  <c r="BC172" s="1"/>
  <c r="BC173" s="1"/>
  <c r="BC174" s="1"/>
  <c r="BC175" s="1"/>
  <c r="BC176" s="1"/>
  <c r="BC177" s="1"/>
  <c r="BC178" s="1"/>
  <c r="BC179" s="1"/>
  <c r="BC180" s="1"/>
  <c r="BC181" s="1"/>
  <c r="BC182" s="1"/>
  <c r="BC183" s="1"/>
  <c r="BC184" s="1"/>
  <c r="BC185" s="1"/>
  <c r="BC186" s="1"/>
  <c r="BC187" s="1"/>
  <c r="BC188" s="1"/>
  <c r="BC189" s="1"/>
  <c r="BC190" s="1"/>
  <c r="BC191" s="1"/>
  <c r="BC192" s="1"/>
  <c r="BC193" s="1"/>
  <c r="BC194" s="1"/>
  <c r="BC195" s="1"/>
  <c r="BC196" s="1"/>
  <c r="BC197" s="1"/>
  <c r="BC198" s="1"/>
  <c r="BC199" s="1"/>
  <c r="BC200" s="1"/>
  <c r="BC201" s="1"/>
  <c r="BC202" s="1"/>
  <c r="BC203" s="1"/>
  <c r="BC204" s="1"/>
  <c r="BC205" s="1"/>
  <c r="BC206" s="1"/>
  <c r="BC207" s="1"/>
  <c r="BC208" s="1"/>
  <c r="BC209" s="1"/>
  <c r="BC210" s="1"/>
  <c r="BC211" s="1"/>
  <c r="BC212" s="1"/>
  <c r="BC213" s="1"/>
  <c r="BC214" s="1"/>
  <c r="BC215" s="1"/>
  <c r="BC216" s="1"/>
  <c r="BC217" s="1"/>
  <c r="BC218" s="1"/>
  <c r="BC219" s="1"/>
  <c r="BC220" s="1"/>
  <c r="BC221" s="1"/>
  <c r="BC222" s="1"/>
  <c r="BC223" s="1"/>
  <c r="BC224" s="1"/>
  <c r="BC225" s="1"/>
  <c r="BC226" s="1"/>
  <c r="BC227" s="1"/>
  <c r="BC228" s="1"/>
  <c r="BC229" s="1"/>
  <c r="BC230" s="1"/>
  <c r="BC231" s="1"/>
  <c r="BC232" s="1"/>
  <c r="BC233" s="1"/>
  <c r="BC234" s="1"/>
  <c r="BC235" s="1"/>
  <c r="BC236" s="1"/>
  <c r="BC237" s="1"/>
  <c r="BC238" s="1"/>
  <c r="BC239" s="1"/>
  <c r="BC240" s="1"/>
  <c r="BC241" s="1"/>
  <c r="BC242" s="1"/>
  <c r="BC243" s="1"/>
  <c r="BC244" s="1"/>
  <c r="BC245" s="1"/>
  <c r="BC246" s="1"/>
  <c r="BC247" s="1"/>
  <c r="BC248" s="1"/>
  <c r="BC249" s="1"/>
  <c r="BC250" s="1"/>
  <c r="BC251" s="1"/>
  <c r="BC252" s="1"/>
  <c r="BC253" s="1"/>
  <c r="BC254" s="1"/>
  <c r="BC255" s="1"/>
  <c r="BC256" s="1"/>
  <c r="BC257" s="1"/>
  <c r="BC258" s="1"/>
  <c r="BC259" s="1"/>
  <c r="BC260" s="1"/>
  <c r="BC261" s="1"/>
  <c r="BC262" s="1"/>
  <c r="BC263" s="1"/>
  <c r="BC264" s="1"/>
  <c r="BC265" s="1"/>
  <c r="BC266" s="1"/>
  <c r="BC267" s="1"/>
  <c r="BC268" s="1"/>
  <c r="BC269" s="1"/>
  <c r="BC270" s="1"/>
  <c r="BC271" s="1"/>
  <c r="BC272" s="1"/>
  <c r="BC273" s="1"/>
  <c r="BC274" s="1"/>
  <c r="BC275" s="1"/>
  <c r="BC276" s="1"/>
  <c r="BC277" s="1"/>
  <c r="BC278" s="1"/>
  <c r="BC279" s="1"/>
  <c r="BC280" s="1"/>
  <c r="BC281" s="1"/>
  <c r="BC282" s="1"/>
  <c r="BC283" s="1"/>
  <c r="BC284" s="1"/>
  <c r="BC285" s="1"/>
  <c r="BC286" s="1"/>
  <c r="BC287" s="1"/>
  <c r="BC288" s="1"/>
  <c r="BC289" s="1"/>
  <c r="BC290" s="1"/>
  <c r="BC291" s="1"/>
  <c r="BC292" s="1"/>
  <c r="BC293" s="1"/>
  <c r="BC294" s="1"/>
  <c r="BC295" s="1"/>
  <c r="BC296" s="1"/>
  <c r="BC297" s="1"/>
  <c r="BC298" s="1"/>
  <c r="BC299" s="1"/>
  <c r="BC300" s="1"/>
  <c r="BC301" s="1"/>
  <c r="BC302" s="1"/>
  <c r="BC303" s="1"/>
  <c r="BC304" s="1"/>
  <c r="BC305" s="1"/>
  <c r="BC306" s="1"/>
  <c r="BC307" s="1"/>
  <c r="BC308" s="1"/>
  <c r="BC309" s="1"/>
  <c r="BC310" s="1"/>
  <c r="BC311" s="1"/>
  <c r="BC312" s="1"/>
  <c r="BC313" s="1"/>
  <c r="BC314" s="1"/>
  <c r="BC315" s="1"/>
  <c r="BC316" s="1"/>
  <c r="BC317" s="1"/>
  <c r="BC318" s="1"/>
  <c r="BC319" s="1"/>
  <c r="BC320" s="1"/>
  <c r="BC321" s="1"/>
  <c r="BC322" s="1"/>
  <c r="BC323" s="1"/>
  <c r="BC324" s="1"/>
  <c r="BC325" s="1"/>
  <c r="BC326" s="1"/>
  <c r="BC327" s="1"/>
  <c r="BC328" s="1"/>
  <c r="BC329" s="1"/>
  <c r="BC330" s="1"/>
  <c r="BC331" s="1"/>
  <c r="BC332" s="1"/>
  <c r="BC333" s="1"/>
  <c r="BC334" s="1"/>
  <c r="BC335" s="1"/>
  <c r="BC336" s="1"/>
  <c r="BC337" s="1"/>
  <c r="BC338" s="1"/>
  <c r="BC339" s="1"/>
  <c r="BC340" s="1"/>
  <c r="BC341" s="1"/>
  <c r="BC342" s="1"/>
  <c r="BC343" s="1"/>
  <c r="BC344" s="1"/>
  <c r="BC345" s="1"/>
  <c r="BC346" s="1"/>
  <c r="BC347" s="1"/>
  <c r="BC348" s="1"/>
  <c r="BC349" s="1"/>
  <c r="BC350" s="1"/>
  <c r="BC351" s="1"/>
  <c r="BC352" s="1"/>
  <c r="BC353" s="1"/>
  <c r="BC354" s="1"/>
  <c r="BC355" s="1"/>
  <c r="BC356" s="1"/>
  <c r="BC357" s="1"/>
  <c r="BC358" s="1"/>
  <c r="BC359" s="1"/>
  <c r="BC360" s="1"/>
  <c r="BC361" s="1"/>
  <c r="BC362" s="1"/>
  <c r="BC363" s="1"/>
  <c r="BC364" s="1"/>
  <c r="BC365" s="1"/>
  <c r="BC366" s="1"/>
  <c r="BC367" s="1"/>
  <c r="BE7"/>
  <c r="BE8" s="1"/>
  <c r="BE9" s="1"/>
  <c r="BE10" s="1"/>
  <c r="BE11" s="1"/>
  <c r="BE12" s="1"/>
  <c r="BE13" s="1"/>
  <c r="BE14" s="1"/>
  <c r="BE15" s="1"/>
  <c r="BE16" s="1"/>
  <c r="BE17" s="1"/>
  <c r="BE18" s="1"/>
  <c r="BE19" s="1"/>
  <c r="BE20" s="1"/>
  <c r="BE21" s="1"/>
  <c r="BE22" s="1"/>
  <c r="BE23" s="1"/>
  <c r="BE24" s="1"/>
  <c r="BE25" s="1"/>
  <c r="BE26" s="1"/>
  <c r="BE27" s="1"/>
  <c r="BE28" s="1"/>
  <c r="BE29" s="1"/>
  <c r="BE30" s="1"/>
  <c r="BE31" s="1"/>
  <c r="BE32" s="1"/>
  <c r="BE33" s="1"/>
  <c r="BE34" s="1"/>
  <c r="BE35" s="1"/>
  <c r="BE36" s="1"/>
  <c r="BE37" s="1"/>
  <c r="BE38" s="1"/>
  <c r="BE39" s="1"/>
  <c r="BE40" s="1"/>
  <c r="BE41" s="1"/>
  <c r="BE42" s="1"/>
  <c r="BE43" s="1"/>
  <c r="BE44" s="1"/>
  <c r="BE45" s="1"/>
  <c r="BE46" s="1"/>
  <c r="BE47" s="1"/>
  <c r="BE48" s="1"/>
  <c r="BE49" s="1"/>
  <c r="BE50" s="1"/>
  <c r="BE51" s="1"/>
  <c r="BE52" s="1"/>
  <c r="BE53" s="1"/>
  <c r="BE54" s="1"/>
  <c r="BE55" s="1"/>
  <c r="BE56" s="1"/>
  <c r="BE57" s="1"/>
  <c r="BE58" s="1"/>
  <c r="BE59" s="1"/>
  <c r="BE60" s="1"/>
  <c r="BE61" s="1"/>
  <c r="BE62" s="1"/>
  <c r="BE63" s="1"/>
  <c r="BE64" s="1"/>
  <c r="BE65" s="1"/>
  <c r="BE66" s="1"/>
  <c r="BE67" s="1"/>
  <c r="BE68" s="1"/>
  <c r="BE69" s="1"/>
  <c r="BE70" s="1"/>
  <c r="BE71" s="1"/>
  <c r="BE72" s="1"/>
  <c r="BE73" s="1"/>
  <c r="BE74" s="1"/>
  <c r="BE75" s="1"/>
  <c r="BE76" s="1"/>
  <c r="BE77" s="1"/>
  <c r="BE78" s="1"/>
  <c r="BE79" s="1"/>
  <c r="BE80" s="1"/>
  <c r="BE81" s="1"/>
  <c r="BE82" s="1"/>
  <c r="BE83" s="1"/>
  <c r="BE84" s="1"/>
  <c r="BE85" s="1"/>
  <c r="BE86" s="1"/>
  <c r="BE87" s="1"/>
  <c r="BE88" s="1"/>
  <c r="BE89" s="1"/>
  <c r="BE90" s="1"/>
  <c r="BE91" s="1"/>
  <c r="BE92" s="1"/>
  <c r="BE93" s="1"/>
  <c r="BE94" s="1"/>
  <c r="BE95" s="1"/>
  <c r="BE96" s="1"/>
  <c r="BE97" s="1"/>
  <c r="BE98" s="1"/>
  <c r="BE99" s="1"/>
  <c r="BE100" s="1"/>
  <c r="BE101" s="1"/>
  <c r="BE102" s="1"/>
  <c r="BE103" s="1"/>
  <c r="BE104" s="1"/>
  <c r="BE105" s="1"/>
  <c r="BE106" s="1"/>
  <c r="BE107" s="1"/>
  <c r="BE108" s="1"/>
  <c r="BE109" s="1"/>
  <c r="BE110" s="1"/>
  <c r="BE111" s="1"/>
  <c r="BE112" s="1"/>
  <c r="BE113" s="1"/>
  <c r="BE114" s="1"/>
  <c r="BE115" s="1"/>
  <c r="BE116" s="1"/>
  <c r="BE117" s="1"/>
  <c r="BE118" s="1"/>
  <c r="BE119" s="1"/>
  <c r="BE120" s="1"/>
  <c r="BE121" s="1"/>
  <c r="BE122" s="1"/>
  <c r="BE123" s="1"/>
  <c r="BE124" s="1"/>
  <c r="BE125" s="1"/>
  <c r="BE126" s="1"/>
  <c r="BE127" s="1"/>
  <c r="BE128" s="1"/>
  <c r="BE129" s="1"/>
  <c r="BE130" s="1"/>
  <c r="BE131" s="1"/>
  <c r="BE132" s="1"/>
  <c r="BE133" s="1"/>
  <c r="BE134" s="1"/>
  <c r="BE135" s="1"/>
  <c r="BE136" s="1"/>
  <c r="BE137" s="1"/>
  <c r="BE138" s="1"/>
  <c r="BE139" s="1"/>
  <c r="BE140" s="1"/>
  <c r="BE141" s="1"/>
  <c r="BE142" s="1"/>
  <c r="BE143" s="1"/>
  <c r="BE144" s="1"/>
  <c r="BE145" s="1"/>
  <c r="BE146" s="1"/>
  <c r="BE147" s="1"/>
  <c r="BE148" s="1"/>
  <c r="BE149" s="1"/>
  <c r="BE150" s="1"/>
  <c r="BE151" s="1"/>
  <c r="BE152" s="1"/>
  <c r="BE153" s="1"/>
  <c r="BE154" s="1"/>
  <c r="BE155" s="1"/>
  <c r="BE156" s="1"/>
  <c r="BE157" s="1"/>
  <c r="BE158" s="1"/>
  <c r="BE159" s="1"/>
  <c r="BE160" s="1"/>
  <c r="BE161" s="1"/>
  <c r="BE162" s="1"/>
  <c r="BE163" s="1"/>
  <c r="BE164" s="1"/>
  <c r="BE165" s="1"/>
  <c r="BE166" s="1"/>
  <c r="BE167" s="1"/>
  <c r="BE168" s="1"/>
  <c r="BE169" s="1"/>
  <c r="BE170" s="1"/>
  <c r="BE171" s="1"/>
  <c r="BE172" s="1"/>
  <c r="BE173" s="1"/>
  <c r="BE174" s="1"/>
  <c r="BE175" s="1"/>
  <c r="BE176" s="1"/>
  <c r="BE177" s="1"/>
  <c r="BE178" s="1"/>
  <c r="BE179" s="1"/>
  <c r="BE180" s="1"/>
  <c r="BE181" s="1"/>
  <c r="BE182" s="1"/>
  <c r="BE183" s="1"/>
  <c r="BE184" s="1"/>
  <c r="BE185" s="1"/>
  <c r="BE186" s="1"/>
  <c r="BE187" s="1"/>
  <c r="BE188" s="1"/>
  <c r="BE189" s="1"/>
  <c r="BE190" s="1"/>
  <c r="BE191" s="1"/>
  <c r="BE192" s="1"/>
  <c r="BE193" s="1"/>
  <c r="BE194" s="1"/>
  <c r="BE195" s="1"/>
  <c r="BE196" s="1"/>
  <c r="BE197" s="1"/>
  <c r="BE198" s="1"/>
  <c r="BE199" s="1"/>
  <c r="BE200" s="1"/>
  <c r="BE201" s="1"/>
  <c r="BE202" s="1"/>
  <c r="BE203" s="1"/>
  <c r="BE204" s="1"/>
  <c r="BE205" s="1"/>
  <c r="BE206" s="1"/>
  <c r="BE207" s="1"/>
  <c r="BE208" s="1"/>
  <c r="BE209" s="1"/>
  <c r="BE210" s="1"/>
  <c r="BE211" s="1"/>
  <c r="BE212" s="1"/>
  <c r="BE213" s="1"/>
  <c r="BE214" s="1"/>
  <c r="BE215" s="1"/>
  <c r="BE216" s="1"/>
  <c r="BE217" s="1"/>
  <c r="BE218" s="1"/>
  <c r="BE219" s="1"/>
  <c r="BE220" s="1"/>
  <c r="BE221" s="1"/>
  <c r="BE222" s="1"/>
  <c r="BE223" s="1"/>
  <c r="BE224" s="1"/>
  <c r="BE225" s="1"/>
  <c r="BE226" s="1"/>
  <c r="BE227" s="1"/>
  <c r="BE228" s="1"/>
  <c r="BE229" s="1"/>
  <c r="BE230" s="1"/>
  <c r="BE231" s="1"/>
  <c r="BE232" s="1"/>
  <c r="BE233" s="1"/>
  <c r="BE234" s="1"/>
  <c r="BE235" s="1"/>
  <c r="BE236" s="1"/>
  <c r="BE237" s="1"/>
  <c r="BE238" s="1"/>
  <c r="BE239" s="1"/>
  <c r="BE240" s="1"/>
  <c r="BE241" s="1"/>
  <c r="BE242" s="1"/>
  <c r="BE243" s="1"/>
  <c r="BE244" s="1"/>
  <c r="BE245" s="1"/>
  <c r="BE246" s="1"/>
  <c r="BE247" s="1"/>
  <c r="BE248" s="1"/>
  <c r="BE249" s="1"/>
  <c r="BE250" s="1"/>
  <c r="BE251" s="1"/>
  <c r="BE252" s="1"/>
  <c r="BE253" s="1"/>
  <c r="BE254" s="1"/>
  <c r="BE255" s="1"/>
  <c r="BE256" s="1"/>
  <c r="BE257" s="1"/>
  <c r="BE258" s="1"/>
  <c r="BE259" s="1"/>
  <c r="BE260" s="1"/>
  <c r="BE261" s="1"/>
  <c r="BE262" s="1"/>
  <c r="BE263" s="1"/>
  <c r="BE264" s="1"/>
  <c r="BE265" s="1"/>
  <c r="BE266" s="1"/>
  <c r="BE267" s="1"/>
  <c r="BE268" s="1"/>
  <c r="BE269" s="1"/>
  <c r="BE270" s="1"/>
  <c r="BE271" s="1"/>
  <c r="BE272" s="1"/>
  <c r="BE273" s="1"/>
  <c r="BE274" s="1"/>
  <c r="BE275" s="1"/>
  <c r="BE276" s="1"/>
  <c r="BE277" s="1"/>
  <c r="BE278" s="1"/>
  <c r="BE279" s="1"/>
  <c r="BE280" s="1"/>
  <c r="BE281" s="1"/>
  <c r="BE282" s="1"/>
  <c r="BE283" s="1"/>
  <c r="BE284" s="1"/>
  <c r="BE285" s="1"/>
  <c r="BE286" s="1"/>
  <c r="BE287" s="1"/>
  <c r="BE288" s="1"/>
  <c r="BE289" s="1"/>
  <c r="BE290" s="1"/>
  <c r="BE291" s="1"/>
  <c r="BE292" s="1"/>
  <c r="BE293" s="1"/>
  <c r="BE294" s="1"/>
  <c r="BE295" s="1"/>
  <c r="BE296" s="1"/>
  <c r="BE297" s="1"/>
  <c r="BE298" s="1"/>
  <c r="BE299" s="1"/>
  <c r="BE300" s="1"/>
  <c r="BE301" s="1"/>
  <c r="BE302" s="1"/>
  <c r="BE303" s="1"/>
  <c r="BE304" s="1"/>
  <c r="BE305" s="1"/>
  <c r="BE306" s="1"/>
  <c r="BE307" s="1"/>
  <c r="BE308" s="1"/>
  <c r="BE309" s="1"/>
  <c r="BE310" s="1"/>
  <c r="BE311" s="1"/>
  <c r="BE312" s="1"/>
  <c r="BE313" s="1"/>
  <c r="BE314" s="1"/>
  <c r="BE315" s="1"/>
  <c r="BE316" s="1"/>
  <c r="BE317" s="1"/>
  <c r="BE318" s="1"/>
  <c r="BE319" s="1"/>
  <c r="BE320" s="1"/>
  <c r="BE321" s="1"/>
  <c r="BE322" s="1"/>
  <c r="BE323" s="1"/>
  <c r="BE324" s="1"/>
  <c r="BE325" s="1"/>
  <c r="BE326" s="1"/>
  <c r="BE327" s="1"/>
  <c r="BE328" s="1"/>
  <c r="BE329" s="1"/>
  <c r="BE330" s="1"/>
  <c r="BE331" s="1"/>
  <c r="BE332" s="1"/>
  <c r="BE333" s="1"/>
  <c r="BE334" s="1"/>
  <c r="BE335" s="1"/>
  <c r="BE336" s="1"/>
  <c r="BE337" s="1"/>
  <c r="BE338" s="1"/>
  <c r="BE339" s="1"/>
  <c r="BE340" s="1"/>
  <c r="BE341" s="1"/>
  <c r="BE342" s="1"/>
  <c r="BE343" s="1"/>
  <c r="BE344" s="1"/>
  <c r="BE345" s="1"/>
  <c r="BE346" s="1"/>
  <c r="BE347" s="1"/>
  <c r="BE348" s="1"/>
  <c r="BE349" s="1"/>
  <c r="BE350" s="1"/>
  <c r="BE351" s="1"/>
  <c r="BE352" s="1"/>
  <c r="BE353" s="1"/>
  <c r="BE354" s="1"/>
  <c r="BE355" s="1"/>
  <c r="BE356" s="1"/>
  <c r="BE357" s="1"/>
  <c r="BE358" s="1"/>
  <c r="BE359" s="1"/>
  <c r="BE360" s="1"/>
  <c r="BE361" s="1"/>
  <c r="BE362" s="1"/>
  <c r="BE363" s="1"/>
  <c r="BE364" s="1"/>
  <c r="BE365" s="1"/>
  <c r="BE366" s="1"/>
  <c r="BE367" s="1"/>
  <c r="BG7"/>
  <c r="BG8" s="1"/>
  <c r="BG9" s="1"/>
  <c r="BG10" s="1"/>
  <c r="BG11" s="1"/>
  <c r="BG12" s="1"/>
  <c r="BG13" s="1"/>
  <c r="BG14" s="1"/>
  <c r="BG15" s="1"/>
  <c r="BG16" s="1"/>
  <c r="BG17" s="1"/>
  <c r="BG18" s="1"/>
  <c r="BG19" s="1"/>
  <c r="BG20" s="1"/>
  <c r="BG21" s="1"/>
  <c r="BG22" s="1"/>
  <c r="BG23" s="1"/>
  <c r="BG24" s="1"/>
  <c r="BG25" s="1"/>
  <c r="BG26" s="1"/>
  <c r="BG27" s="1"/>
  <c r="BG28" s="1"/>
  <c r="BG29" s="1"/>
  <c r="BG30" s="1"/>
  <c r="BG31" s="1"/>
  <c r="BG32" s="1"/>
  <c r="BG33" s="1"/>
  <c r="BG34" s="1"/>
  <c r="BG35" s="1"/>
  <c r="BG36" s="1"/>
  <c r="BG37" s="1"/>
  <c r="BG38" s="1"/>
  <c r="BG39" s="1"/>
  <c r="BG40" s="1"/>
  <c r="BG41" s="1"/>
  <c r="BG42" s="1"/>
  <c r="BG43" s="1"/>
  <c r="BG44" s="1"/>
  <c r="BG45" s="1"/>
  <c r="BG46" s="1"/>
  <c r="BG47" s="1"/>
  <c r="BG48" s="1"/>
  <c r="BG49" s="1"/>
  <c r="BG50" s="1"/>
  <c r="BG51" s="1"/>
  <c r="BG52" s="1"/>
  <c r="BG53" s="1"/>
  <c r="BG54" s="1"/>
  <c r="BG55" s="1"/>
  <c r="BG56" s="1"/>
  <c r="BG57" s="1"/>
  <c r="BG58" s="1"/>
  <c r="BG59" s="1"/>
  <c r="BG60" s="1"/>
  <c r="BG61" s="1"/>
  <c r="BG62" s="1"/>
  <c r="BG63" s="1"/>
  <c r="BG64" s="1"/>
  <c r="BG65" s="1"/>
  <c r="BG66" s="1"/>
  <c r="BG67" s="1"/>
  <c r="BG68" s="1"/>
  <c r="BG69" s="1"/>
  <c r="BG70" s="1"/>
  <c r="BG71" s="1"/>
  <c r="BG72" s="1"/>
  <c r="BG73" s="1"/>
  <c r="BG74" s="1"/>
  <c r="BG75" s="1"/>
  <c r="BG76" s="1"/>
  <c r="BG77" s="1"/>
  <c r="BG78" s="1"/>
  <c r="BG79" s="1"/>
  <c r="BG80" s="1"/>
  <c r="BG81" s="1"/>
  <c r="BG82" s="1"/>
  <c r="BG83" s="1"/>
  <c r="BG84" s="1"/>
  <c r="BG85" s="1"/>
  <c r="BG86" s="1"/>
  <c r="BG87" s="1"/>
  <c r="BG88" s="1"/>
  <c r="BG89" s="1"/>
  <c r="BG90" s="1"/>
  <c r="BG91" s="1"/>
  <c r="BG92" s="1"/>
  <c r="BG93" s="1"/>
  <c r="BG94" s="1"/>
  <c r="BG95" s="1"/>
  <c r="BG96" s="1"/>
  <c r="BG97" s="1"/>
  <c r="BG98" s="1"/>
  <c r="BG99" s="1"/>
  <c r="BG100" s="1"/>
  <c r="BG101" s="1"/>
  <c r="BG102" s="1"/>
  <c r="BG103" s="1"/>
  <c r="BG104" s="1"/>
  <c r="BG105" s="1"/>
  <c r="BG106" s="1"/>
  <c r="BG107" s="1"/>
  <c r="BG108" s="1"/>
  <c r="BG109" s="1"/>
  <c r="BG110" s="1"/>
  <c r="BG111" s="1"/>
  <c r="BG112" s="1"/>
  <c r="BG113" s="1"/>
  <c r="BG114" s="1"/>
  <c r="BG115" s="1"/>
  <c r="BG116" s="1"/>
  <c r="BG117" s="1"/>
  <c r="BG118" s="1"/>
  <c r="BG119" s="1"/>
  <c r="BG120" s="1"/>
  <c r="BG121" s="1"/>
  <c r="BG122" s="1"/>
  <c r="BG123" s="1"/>
  <c r="BG124" s="1"/>
  <c r="BG125" s="1"/>
  <c r="BG126" s="1"/>
  <c r="BG127" s="1"/>
  <c r="BG128" s="1"/>
  <c r="BG129" s="1"/>
  <c r="BG130" s="1"/>
  <c r="BG131" s="1"/>
  <c r="BG132" s="1"/>
  <c r="BG133" s="1"/>
  <c r="BG134" s="1"/>
  <c r="BG135" s="1"/>
  <c r="BG136" s="1"/>
  <c r="BG137" s="1"/>
  <c r="BG138" s="1"/>
  <c r="BG139" s="1"/>
  <c r="BG140" s="1"/>
  <c r="BG141" s="1"/>
  <c r="BG142" s="1"/>
  <c r="BG143" s="1"/>
  <c r="BG144" s="1"/>
  <c r="BG145" s="1"/>
  <c r="BG146" s="1"/>
  <c r="BG147" s="1"/>
  <c r="BG148" s="1"/>
  <c r="BG149" s="1"/>
  <c r="BG150" s="1"/>
  <c r="BG151" s="1"/>
  <c r="BG152" s="1"/>
  <c r="BG153" s="1"/>
  <c r="BG154" s="1"/>
  <c r="BG155" s="1"/>
  <c r="BG156" s="1"/>
  <c r="BG157" s="1"/>
  <c r="BG158" s="1"/>
  <c r="BG159" s="1"/>
  <c r="BG160" s="1"/>
  <c r="BG161" s="1"/>
  <c r="BG162" s="1"/>
  <c r="BG163" s="1"/>
  <c r="BG164" s="1"/>
  <c r="BG165" s="1"/>
  <c r="BG166" s="1"/>
  <c r="BG167" s="1"/>
  <c r="BG168" s="1"/>
  <c r="BG169" s="1"/>
  <c r="BG170" s="1"/>
  <c r="BG171" s="1"/>
  <c r="BG172" s="1"/>
  <c r="BG173" s="1"/>
  <c r="BG174" s="1"/>
  <c r="BG175" s="1"/>
  <c r="BG176" s="1"/>
  <c r="BG177" s="1"/>
  <c r="BG178" s="1"/>
  <c r="BG179" s="1"/>
  <c r="BG180" s="1"/>
  <c r="BG181" s="1"/>
  <c r="BG182" s="1"/>
  <c r="BG183" s="1"/>
  <c r="BG184" s="1"/>
  <c r="BG185" s="1"/>
  <c r="BG186" s="1"/>
  <c r="BG187" s="1"/>
  <c r="BG188" s="1"/>
  <c r="BG189" s="1"/>
  <c r="BG190" s="1"/>
  <c r="BG191" s="1"/>
  <c r="BG192" s="1"/>
  <c r="BG193" s="1"/>
  <c r="BG194" s="1"/>
  <c r="BG195" s="1"/>
  <c r="BG196" s="1"/>
  <c r="BG197" s="1"/>
  <c r="BG198" s="1"/>
  <c r="BG199" s="1"/>
  <c r="BG200" s="1"/>
  <c r="BG201" s="1"/>
  <c r="BG202" s="1"/>
  <c r="BG203" s="1"/>
  <c r="BG204" s="1"/>
  <c r="BG205" s="1"/>
  <c r="BG206" s="1"/>
  <c r="BG207" s="1"/>
  <c r="BG208" s="1"/>
  <c r="BG209" s="1"/>
  <c r="BG210" s="1"/>
  <c r="BG211" s="1"/>
  <c r="BG212" s="1"/>
  <c r="BG213" s="1"/>
  <c r="BG214" s="1"/>
  <c r="BG215" s="1"/>
  <c r="BG216" s="1"/>
  <c r="BG217" s="1"/>
  <c r="BG218" s="1"/>
  <c r="BG219" s="1"/>
  <c r="BG220" s="1"/>
  <c r="BG221" s="1"/>
  <c r="BG222" s="1"/>
  <c r="BG223" s="1"/>
  <c r="BG224" s="1"/>
  <c r="BG225" s="1"/>
  <c r="BG226" s="1"/>
  <c r="BG227" s="1"/>
  <c r="BG228" s="1"/>
  <c r="BG229" s="1"/>
  <c r="BG230" s="1"/>
  <c r="BG231" s="1"/>
  <c r="BG232" s="1"/>
  <c r="BG233" s="1"/>
  <c r="BG234" s="1"/>
  <c r="BG235" s="1"/>
  <c r="BG236" s="1"/>
  <c r="BG237" s="1"/>
  <c r="BG238" s="1"/>
  <c r="BG239" s="1"/>
  <c r="BG240" s="1"/>
  <c r="BG241" s="1"/>
  <c r="BG242" s="1"/>
  <c r="BG243" s="1"/>
  <c r="BG244" s="1"/>
  <c r="BG245" s="1"/>
  <c r="BG246" s="1"/>
  <c r="BG247" s="1"/>
  <c r="BG248" s="1"/>
  <c r="BG249" s="1"/>
  <c r="BG250" s="1"/>
  <c r="BG251" s="1"/>
  <c r="BG252" s="1"/>
  <c r="BG253" s="1"/>
  <c r="BG254" s="1"/>
  <c r="BG255" s="1"/>
  <c r="BG256" s="1"/>
  <c r="BG257" s="1"/>
  <c r="BG258" s="1"/>
  <c r="BG259" s="1"/>
  <c r="BG260" s="1"/>
  <c r="BG261" s="1"/>
  <c r="BG262" s="1"/>
  <c r="BG263" s="1"/>
  <c r="BG264" s="1"/>
  <c r="BG265" s="1"/>
  <c r="BG266" s="1"/>
  <c r="BG267" s="1"/>
  <c r="BG268" s="1"/>
  <c r="BG269" s="1"/>
  <c r="BG270" s="1"/>
  <c r="BG271" s="1"/>
  <c r="BG272" s="1"/>
  <c r="BG273" s="1"/>
  <c r="BG274" s="1"/>
  <c r="BG275" s="1"/>
  <c r="BG276" s="1"/>
  <c r="BG277" s="1"/>
  <c r="BG278" s="1"/>
  <c r="BG279" s="1"/>
  <c r="BG280" s="1"/>
  <c r="BG281" s="1"/>
  <c r="BG282" s="1"/>
  <c r="BG283" s="1"/>
  <c r="BG284" s="1"/>
  <c r="BG285" s="1"/>
  <c r="BG286" s="1"/>
  <c r="BG287" s="1"/>
  <c r="BG288" s="1"/>
  <c r="BG289" s="1"/>
  <c r="BG290" s="1"/>
  <c r="BG291" s="1"/>
  <c r="BG292" s="1"/>
  <c r="BG293" s="1"/>
  <c r="BG294" s="1"/>
  <c r="BG295" s="1"/>
  <c r="BG296" s="1"/>
  <c r="BG297" s="1"/>
  <c r="BG298" s="1"/>
  <c r="BG299" s="1"/>
  <c r="BG300" s="1"/>
  <c r="BG301" s="1"/>
  <c r="BG302" s="1"/>
  <c r="BG303" s="1"/>
  <c r="BG304" s="1"/>
  <c r="BG305" s="1"/>
  <c r="BG306" s="1"/>
  <c r="BG307" s="1"/>
  <c r="BG308" s="1"/>
  <c r="BG309" s="1"/>
  <c r="BG310" s="1"/>
  <c r="BG311" s="1"/>
  <c r="BG312" s="1"/>
  <c r="BG313" s="1"/>
  <c r="BG314" s="1"/>
  <c r="BG315" s="1"/>
  <c r="BG316" s="1"/>
  <c r="BG317" s="1"/>
  <c r="BG318" s="1"/>
  <c r="BG319" s="1"/>
  <c r="BG320" s="1"/>
  <c r="BG321" s="1"/>
  <c r="BG322" s="1"/>
  <c r="BG323" s="1"/>
  <c r="BG324" s="1"/>
  <c r="BG325" s="1"/>
  <c r="BG326" s="1"/>
  <c r="BG327" s="1"/>
  <c r="BG328" s="1"/>
  <c r="BG329" s="1"/>
  <c r="BG330" s="1"/>
  <c r="BG331" s="1"/>
  <c r="BG332" s="1"/>
  <c r="BG333" s="1"/>
  <c r="BG334" s="1"/>
  <c r="BG335" s="1"/>
  <c r="BG336" s="1"/>
  <c r="BG337" s="1"/>
  <c r="BG338" s="1"/>
  <c r="BG339" s="1"/>
  <c r="BG340" s="1"/>
  <c r="BG341" s="1"/>
  <c r="BG342" s="1"/>
  <c r="BG343" s="1"/>
  <c r="BG344" s="1"/>
  <c r="BG345" s="1"/>
  <c r="BG346" s="1"/>
  <c r="BG347" s="1"/>
  <c r="BG348" s="1"/>
  <c r="BG349" s="1"/>
  <c r="BG350" s="1"/>
  <c r="BG351" s="1"/>
  <c r="BG352" s="1"/>
  <c r="BG353" s="1"/>
  <c r="BG354" s="1"/>
  <c r="BG355" s="1"/>
  <c r="BG356" s="1"/>
  <c r="BG357" s="1"/>
  <c r="BG358" s="1"/>
  <c r="BG359" s="1"/>
  <c r="BG360" s="1"/>
  <c r="BG361" s="1"/>
  <c r="BG362" s="1"/>
  <c r="BG363" s="1"/>
  <c r="BG364" s="1"/>
  <c r="BG365" s="1"/>
  <c r="BG366" s="1"/>
  <c r="BG367" s="1"/>
  <c r="BI7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I33" s="1"/>
  <c r="BI34" s="1"/>
  <c r="BI35" s="1"/>
  <c r="BI36" s="1"/>
  <c r="BI37" s="1"/>
  <c r="BI38" s="1"/>
  <c r="BI39" s="1"/>
  <c r="BI40" s="1"/>
  <c r="BI41" s="1"/>
  <c r="BI42" s="1"/>
  <c r="BI43" s="1"/>
  <c r="BI44" s="1"/>
  <c r="BI45" s="1"/>
  <c r="BI46" s="1"/>
  <c r="BI47" s="1"/>
  <c r="BI48" s="1"/>
  <c r="BI49" s="1"/>
  <c r="BI50" s="1"/>
  <c r="BI51" s="1"/>
  <c r="BI52" s="1"/>
  <c r="BI53" s="1"/>
  <c r="BI54" s="1"/>
  <c r="BI55" s="1"/>
  <c r="BI56" s="1"/>
  <c r="BI57" s="1"/>
  <c r="BI58" s="1"/>
  <c r="BI59" s="1"/>
  <c r="BI60" s="1"/>
  <c r="BI61" s="1"/>
  <c r="BI62" s="1"/>
  <c r="BI63" s="1"/>
  <c r="BI64" s="1"/>
  <c r="BI65" s="1"/>
  <c r="BI66" s="1"/>
  <c r="BI67" s="1"/>
  <c r="BI68" s="1"/>
  <c r="BI69" s="1"/>
  <c r="BI70" s="1"/>
  <c r="BI71" s="1"/>
  <c r="BI72" s="1"/>
  <c r="BI73" s="1"/>
  <c r="BI74" s="1"/>
  <c r="BI75" s="1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I101" s="1"/>
  <c r="BI102" s="1"/>
  <c r="BI103" s="1"/>
  <c r="BI104" s="1"/>
  <c r="BI105" s="1"/>
  <c r="BI106" s="1"/>
  <c r="BI107" s="1"/>
  <c r="BI108" s="1"/>
  <c r="BI109" s="1"/>
  <c r="BI110" s="1"/>
  <c r="BI111" s="1"/>
  <c r="BI112" s="1"/>
  <c r="BI113" s="1"/>
  <c r="BI114" s="1"/>
  <c r="BI115" s="1"/>
  <c r="BI116" s="1"/>
  <c r="BI117" s="1"/>
  <c r="BI118" s="1"/>
  <c r="BI119" s="1"/>
  <c r="BI120" s="1"/>
  <c r="BI121" s="1"/>
  <c r="BI122" s="1"/>
  <c r="BI123" s="1"/>
  <c r="BI124" s="1"/>
  <c r="BI125" s="1"/>
  <c r="BI126" s="1"/>
  <c r="BI127" s="1"/>
  <c r="BI128" s="1"/>
  <c r="BI129" s="1"/>
  <c r="BI130" s="1"/>
  <c r="BI131" s="1"/>
  <c r="BI132" s="1"/>
  <c r="BI133" s="1"/>
  <c r="BI134" s="1"/>
  <c r="BI135" s="1"/>
  <c r="BI136" s="1"/>
  <c r="BI137" s="1"/>
  <c r="BI138" s="1"/>
  <c r="BI139" s="1"/>
  <c r="BI140" s="1"/>
  <c r="BI141" s="1"/>
  <c r="BI142" s="1"/>
  <c r="BI143" s="1"/>
  <c r="BI144" s="1"/>
  <c r="BI145" s="1"/>
  <c r="BI146" s="1"/>
  <c r="BI147" s="1"/>
  <c r="BI148" s="1"/>
  <c r="BI149" s="1"/>
  <c r="BI150" s="1"/>
  <c r="BI151" s="1"/>
  <c r="BI152" s="1"/>
  <c r="BI153" s="1"/>
  <c r="BI154" s="1"/>
  <c r="BI155" s="1"/>
  <c r="BI156" s="1"/>
  <c r="BI157" s="1"/>
  <c r="BI158" s="1"/>
  <c r="BI159" s="1"/>
  <c r="BI160" s="1"/>
  <c r="BI161" s="1"/>
  <c r="BI162" s="1"/>
  <c r="BI163" s="1"/>
  <c r="BI164" s="1"/>
  <c r="BI165" s="1"/>
  <c r="BI166" s="1"/>
  <c r="BI167" s="1"/>
  <c r="BI168" s="1"/>
  <c r="BI169" s="1"/>
  <c r="BI170" s="1"/>
  <c r="BI171" s="1"/>
  <c r="BI172" s="1"/>
  <c r="BI173" s="1"/>
  <c r="BI174" s="1"/>
  <c r="BI175" s="1"/>
  <c r="BI176" s="1"/>
  <c r="BI177" s="1"/>
  <c r="BI178" s="1"/>
  <c r="BI179" s="1"/>
  <c r="BI180" s="1"/>
  <c r="BI181" s="1"/>
  <c r="BI182" s="1"/>
  <c r="BI183" s="1"/>
  <c r="BI184" s="1"/>
  <c r="BI185" s="1"/>
  <c r="BI186" s="1"/>
  <c r="BI187" s="1"/>
  <c r="BI188" s="1"/>
  <c r="BI189" s="1"/>
  <c r="BI190" s="1"/>
  <c r="BI191" s="1"/>
  <c r="BI192" s="1"/>
  <c r="BI193" s="1"/>
  <c r="BI194" s="1"/>
  <c r="BI195" s="1"/>
  <c r="BI196" s="1"/>
  <c r="BI197" s="1"/>
  <c r="BI198" s="1"/>
  <c r="BI199" s="1"/>
  <c r="BI200" s="1"/>
  <c r="BI201" s="1"/>
  <c r="BI202" s="1"/>
  <c r="BI203" s="1"/>
  <c r="BI204" s="1"/>
  <c r="BI205" s="1"/>
  <c r="BI206" s="1"/>
  <c r="BI207" s="1"/>
  <c r="BI208" s="1"/>
  <c r="BI209" s="1"/>
  <c r="BI210" s="1"/>
  <c r="BI211" s="1"/>
  <c r="BI212" s="1"/>
  <c r="BI213" s="1"/>
  <c r="BI214" s="1"/>
  <c r="BI215" s="1"/>
  <c r="BI216" s="1"/>
  <c r="BI217" s="1"/>
  <c r="BI218" s="1"/>
  <c r="BI219" s="1"/>
  <c r="BI220" s="1"/>
  <c r="BI221" s="1"/>
  <c r="BI222" s="1"/>
  <c r="BI223" s="1"/>
  <c r="BI224" s="1"/>
  <c r="BI225" s="1"/>
  <c r="BI226" s="1"/>
  <c r="BI227" s="1"/>
  <c r="BI228" s="1"/>
  <c r="BI229" s="1"/>
  <c r="BI230" s="1"/>
  <c r="BI231" s="1"/>
  <c r="BI232" s="1"/>
  <c r="BI233" s="1"/>
  <c r="BI234" s="1"/>
  <c r="BI235" s="1"/>
  <c r="BI236" s="1"/>
  <c r="BI237" s="1"/>
  <c r="BI238" s="1"/>
  <c r="BI239" s="1"/>
  <c r="BI240" s="1"/>
  <c r="BI241" s="1"/>
  <c r="BI242" s="1"/>
  <c r="BI243" s="1"/>
  <c r="BI244" s="1"/>
  <c r="BI245" s="1"/>
  <c r="BI246" s="1"/>
  <c r="BI247" s="1"/>
  <c r="BI248" s="1"/>
  <c r="BI249" s="1"/>
  <c r="BI250" s="1"/>
  <c r="BI251" s="1"/>
  <c r="BI252" s="1"/>
  <c r="BI253" s="1"/>
  <c r="BI254" s="1"/>
  <c r="BI255" s="1"/>
  <c r="BI256" s="1"/>
  <c r="BI257" s="1"/>
  <c r="BI258" s="1"/>
  <c r="BI259" s="1"/>
  <c r="BI260" s="1"/>
  <c r="BI261" s="1"/>
  <c r="BI262" s="1"/>
  <c r="BI263" s="1"/>
  <c r="BI264" s="1"/>
  <c r="BI265" s="1"/>
  <c r="BI266" s="1"/>
  <c r="BI267" s="1"/>
  <c r="BI268" s="1"/>
  <c r="BI269" s="1"/>
  <c r="BI270" s="1"/>
  <c r="BI271" s="1"/>
  <c r="BI272" s="1"/>
  <c r="BI273" s="1"/>
  <c r="BI274" s="1"/>
  <c r="BI275" s="1"/>
  <c r="BI276" s="1"/>
  <c r="BI277" s="1"/>
  <c r="BI278" s="1"/>
  <c r="BI279" s="1"/>
  <c r="BI280" s="1"/>
  <c r="BI281" s="1"/>
  <c r="BI282" s="1"/>
  <c r="BI283" s="1"/>
  <c r="BI284" s="1"/>
  <c r="BI285" s="1"/>
  <c r="BI286" s="1"/>
  <c r="BI287" s="1"/>
  <c r="BI288" s="1"/>
  <c r="BI289" s="1"/>
  <c r="BI290" s="1"/>
  <c r="BI291" s="1"/>
  <c r="BI292" s="1"/>
  <c r="BI293" s="1"/>
  <c r="BI294" s="1"/>
  <c r="BI295" s="1"/>
  <c r="BI296" s="1"/>
  <c r="BI297" s="1"/>
  <c r="BI298" s="1"/>
  <c r="BI299" s="1"/>
  <c r="BI300" s="1"/>
  <c r="BI301" s="1"/>
  <c r="BI302" s="1"/>
  <c r="BI303" s="1"/>
  <c r="BI304" s="1"/>
  <c r="BI305" s="1"/>
  <c r="BI306" s="1"/>
  <c r="BI307" s="1"/>
  <c r="BI308" s="1"/>
  <c r="BI309" s="1"/>
  <c r="BI310" s="1"/>
  <c r="BI311" s="1"/>
  <c r="BI312" s="1"/>
  <c r="BI313" s="1"/>
  <c r="BI314" s="1"/>
  <c r="BI315" s="1"/>
  <c r="BI316" s="1"/>
  <c r="BI317" s="1"/>
  <c r="BI318" s="1"/>
  <c r="BI319" s="1"/>
  <c r="BI320" s="1"/>
  <c r="BI321" s="1"/>
  <c r="BI322" s="1"/>
  <c r="BI323" s="1"/>
  <c r="BI324" s="1"/>
  <c r="BI325" s="1"/>
  <c r="BI326" s="1"/>
  <c r="BI327" s="1"/>
  <c r="BI328" s="1"/>
  <c r="BI329" s="1"/>
  <c r="BI330" s="1"/>
  <c r="BI331" s="1"/>
  <c r="BI332" s="1"/>
  <c r="BI333" s="1"/>
  <c r="BI334" s="1"/>
  <c r="BI335" s="1"/>
  <c r="BI336" s="1"/>
  <c r="BI337" s="1"/>
  <c r="BI338" s="1"/>
  <c r="BI339" s="1"/>
  <c r="BI340" s="1"/>
  <c r="BI341" s="1"/>
  <c r="BI342" s="1"/>
  <c r="BI343" s="1"/>
  <c r="BI344" s="1"/>
  <c r="BI345" s="1"/>
  <c r="BI346" s="1"/>
  <c r="BI347" s="1"/>
  <c r="BI348" s="1"/>
  <c r="BI349" s="1"/>
  <c r="BI350" s="1"/>
  <c r="BI351" s="1"/>
  <c r="BI352" s="1"/>
  <c r="BI353" s="1"/>
  <c r="BI354" s="1"/>
  <c r="BI355" s="1"/>
  <c r="BI356" s="1"/>
  <c r="BI357" s="1"/>
  <c r="BI358" s="1"/>
  <c r="BI359" s="1"/>
  <c r="BI360" s="1"/>
  <c r="BI361" s="1"/>
  <c r="BI362" s="1"/>
  <c r="BI363" s="1"/>
  <c r="BI364" s="1"/>
  <c r="BI365" s="1"/>
  <c r="BI366" s="1"/>
  <c r="BI367" s="1"/>
  <c r="BK7"/>
  <c r="BK8" s="1"/>
  <c r="BK9" s="1"/>
  <c r="BK10" s="1"/>
  <c r="BK11" s="1"/>
  <c r="BK12" s="1"/>
  <c r="BK13" s="1"/>
  <c r="BK14" s="1"/>
  <c r="BK15" s="1"/>
  <c r="BK16" s="1"/>
  <c r="BK17" s="1"/>
  <c r="BK18" s="1"/>
  <c r="BK19" s="1"/>
  <c r="BK20" s="1"/>
  <c r="BK21" s="1"/>
  <c r="BK22" s="1"/>
  <c r="BK23" s="1"/>
  <c r="BK24" s="1"/>
  <c r="BK25" s="1"/>
  <c r="BK26" s="1"/>
  <c r="BK27" s="1"/>
  <c r="BK28" s="1"/>
  <c r="BK29" s="1"/>
  <c r="BK30" s="1"/>
  <c r="BK31" s="1"/>
  <c r="BK32" s="1"/>
  <c r="BK33" s="1"/>
  <c r="BK34" s="1"/>
  <c r="BK35" s="1"/>
  <c r="BK36" s="1"/>
  <c r="BK37" s="1"/>
  <c r="BK38" s="1"/>
  <c r="BK39" s="1"/>
  <c r="BK40" s="1"/>
  <c r="BK41" s="1"/>
  <c r="BK42" s="1"/>
  <c r="BK43" s="1"/>
  <c r="BK44" s="1"/>
  <c r="BK45" s="1"/>
  <c r="BK46" s="1"/>
  <c r="BK47" s="1"/>
  <c r="BK48" s="1"/>
  <c r="BK49" s="1"/>
  <c r="BK50" s="1"/>
  <c r="BK51" s="1"/>
  <c r="BK52" s="1"/>
  <c r="BK53" s="1"/>
  <c r="BK54" s="1"/>
  <c r="BK55" s="1"/>
  <c r="BK56" s="1"/>
  <c r="BK57" s="1"/>
  <c r="BK58" s="1"/>
  <c r="BK59" s="1"/>
  <c r="BK60" s="1"/>
  <c r="BK61" s="1"/>
  <c r="BK62" s="1"/>
  <c r="BK63" s="1"/>
  <c r="BK64" s="1"/>
  <c r="BK65" s="1"/>
  <c r="BK66" s="1"/>
  <c r="BK67" s="1"/>
  <c r="BK68" s="1"/>
  <c r="BK69" s="1"/>
  <c r="BK70" s="1"/>
  <c r="BK71" s="1"/>
  <c r="BK72" s="1"/>
  <c r="BK73" s="1"/>
  <c r="BK74" s="1"/>
  <c r="BK75" s="1"/>
  <c r="BK76" s="1"/>
  <c r="BK77" s="1"/>
  <c r="BK78" s="1"/>
  <c r="BK79" s="1"/>
  <c r="BK80" s="1"/>
  <c r="BK81" s="1"/>
  <c r="BK82" s="1"/>
  <c r="BK83" s="1"/>
  <c r="BK84" s="1"/>
  <c r="BK85" s="1"/>
  <c r="BK86" s="1"/>
  <c r="BK87" s="1"/>
  <c r="BK88" s="1"/>
  <c r="BK89" s="1"/>
  <c r="BK90" s="1"/>
  <c r="BK91" s="1"/>
  <c r="BK92" s="1"/>
  <c r="BK93" s="1"/>
  <c r="BK94" s="1"/>
  <c r="BK95" s="1"/>
  <c r="BK96" s="1"/>
  <c r="BK97" s="1"/>
  <c r="BK98" s="1"/>
  <c r="BK99" s="1"/>
  <c r="BK100" s="1"/>
  <c r="BK101" s="1"/>
  <c r="BK102" s="1"/>
  <c r="BK103" s="1"/>
  <c r="BK104" s="1"/>
  <c r="BK105" s="1"/>
  <c r="BK106" s="1"/>
  <c r="BK107" s="1"/>
  <c r="BK108" s="1"/>
  <c r="BK109" s="1"/>
  <c r="BK110" s="1"/>
  <c r="BK111" s="1"/>
  <c r="BK112" s="1"/>
  <c r="BK113" s="1"/>
  <c r="BK114" s="1"/>
  <c r="BK115" s="1"/>
  <c r="BK116" s="1"/>
  <c r="BK117" s="1"/>
  <c r="BK118" s="1"/>
  <c r="BK119" s="1"/>
  <c r="BK120" s="1"/>
  <c r="BK121" s="1"/>
  <c r="BK122" s="1"/>
  <c r="BK123" s="1"/>
  <c r="BK124" s="1"/>
  <c r="BK125" s="1"/>
  <c r="BK126" s="1"/>
  <c r="BK127" s="1"/>
  <c r="BK128" s="1"/>
  <c r="BK129" s="1"/>
  <c r="BK130" s="1"/>
  <c r="BK131" s="1"/>
  <c r="BK132" s="1"/>
  <c r="BK133" s="1"/>
  <c r="BK134" s="1"/>
  <c r="BK135" s="1"/>
  <c r="BK136" s="1"/>
  <c r="BK137" s="1"/>
  <c r="BK138" s="1"/>
  <c r="BK139" s="1"/>
  <c r="BK140" s="1"/>
  <c r="BK141" s="1"/>
  <c r="BK142" s="1"/>
  <c r="BK143" s="1"/>
  <c r="BK144" s="1"/>
  <c r="BK145" s="1"/>
  <c r="BK146" s="1"/>
  <c r="BK147" s="1"/>
  <c r="BK148" s="1"/>
  <c r="BK149" s="1"/>
  <c r="BK150" s="1"/>
  <c r="BK151" s="1"/>
  <c r="BK152" s="1"/>
  <c r="BK153" s="1"/>
  <c r="BK154" s="1"/>
  <c r="BK155" s="1"/>
  <c r="BK156" s="1"/>
  <c r="BK157" s="1"/>
  <c r="BK158" s="1"/>
  <c r="BK159" s="1"/>
  <c r="BK160" s="1"/>
  <c r="BK161" s="1"/>
  <c r="BK162" s="1"/>
  <c r="BK163" s="1"/>
  <c r="BK164" s="1"/>
  <c r="BK165" s="1"/>
  <c r="BK166" s="1"/>
  <c r="BK167" s="1"/>
  <c r="BK168" s="1"/>
  <c r="BK169" s="1"/>
  <c r="BK170" s="1"/>
  <c r="BK171" s="1"/>
  <c r="BK172" s="1"/>
  <c r="BK173" s="1"/>
  <c r="BK174" s="1"/>
  <c r="BK175" s="1"/>
  <c r="BK176" s="1"/>
  <c r="BK177" s="1"/>
  <c r="BK178" s="1"/>
  <c r="BK179" s="1"/>
  <c r="BK180" s="1"/>
  <c r="BK181" s="1"/>
  <c r="BK182" s="1"/>
  <c r="BK183" s="1"/>
  <c r="BK184" s="1"/>
  <c r="BK185" s="1"/>
  <c r="BK186" s="1"/>
  <c r="BK187" s="1"/>
  <c r="BK188" s="1"/>
  <c r="BK189" s="1"/>
  <c r="BK190" s="1"/>
  <c r="BK191" s="1"/>
  <c r="BK192" s="1"/>
  <c r="BK193" s="1"/>
  <c r="BK194" s="1"/>
  <c r="BK195" s="1"/>
  <c r="BK196" s="1"/>
  <c r="BK197" s="1"/>
  <c r="BK198" s="1"/>
  <c r="BK199" s="1"/>
  <c r="BK200" s="1"/>
  <c r="BK201" s="1"/>
  <c r="BK202" s="1"/>
  <c r="BK203" s="1"/>
  <c r="BK204" s="1"/>
  <c r="BK205" s="1"/>
  <c r="BK206" s="1"/>
  <c r="BK207" s="1"/>
  <c r="BK208" s="1"/>
  <c r="BK209" s="1"/>
  <c r="BK210" s="1"/>
  <c r="BK211" s="1"/>
  <c r="BK212" s="1"/>
  <c r="BK213" s="1"/>
  <c r="BK214" s="1"/>
  <c r="BK215" s="1"/>
  <c r="BK216" s="1"/>
  <c r="BK217" s="1"/>
  <c r="BK218" s="1"/>
  <c r="BK219" s="1"/>
  <c r="BK220" s="1"/>
  <c r="BK221" s="1"/>
  <c r="BK222" s="1"/>
  <c r="BK223" s="1"/>
  <c r="BK224" s="1"/>
  <c r="BK225" s="1"/>
  <c r="BK226" s="1"/>
  <c r="BK227" s="1"/>
  <c r="BK228" s="1"/>
  <c r="BK229" s="1"/>
  <c r="BK230" s="1"/>
  <c r="BK231" s="1"/>
  <c r="BK232" s="1"/>
  <c r="BK233" s="1"/>
  <c r="BK234" s="1"/>
  <c r="BK235" s="1"/>
  <c r="BK236" s="1"/>
  <c r="BK237" s="1"/>
  <c r="BK238" s="1"/>
  <c r="BK239" s="1"/>
  <c r="BK240" s="1"/>
  <c r="BK241" s="1"/>
  <c r="BK242" s="1"/>
  <c r="BK243" s="1"/>
  <c r="BK244" s="1"/>
  <c r="BK245" s="1"/>
  <c r="BK246" s="1"/>
  <c r="BK247" s="1"/>
  <c r="BK248" s="1"/>
  <c r="BK249" s="1"/>
  <c r="BK250" s="1"/>
  <c r="BK251" s="1"/>
  <c r="BK252" s="1"/>
  <c r="BK253" s="1"/>
  <c r="BK254" s="1"/>
  <c r="BK255" s="1"/>
  <c r="BK256" s="1"/>
  <c r="BK257" s="1"/>
  <c r="BK258" s="1"/>
  <c r="BK259" s="1"/>
  <c r="BK260" s="1"/>
  <c r="BK261" s="1"/>
  <c r="BK262" s="1"/>
  <c r="BK263" s="1"/>
  <c r="BK264" s="1"/>
  <c r="BK265" s="1"/>
  <c r="BK266" s="1"/>
  <c r="BK267" s="1"/>
  <c r="BK268" s="1"/>
  <c r="BK269" s="1"/>
  <c r="BK270" s="1"/>
  <c r="BK271" s="1"/>
  <c r="BK272" s="1"/>
  <c r="BK273" s="1"/>
  <c r="BK274" s="1"/>
  <c r="BK275" s="1"/>
  <c r="BK276" s="1"/>
  <c r="BK277" s="1"/>
  <c r="BK278" s="1"/>
  <c r="BK279" s="1"/>
  <c r="BK280" s="1"/>
  <c r="BK281" s="1"/>
  <c r="BK282" s="1"/>
  <c r="BK283" s="1"/>
  <c r="BK284" s="1"/>
  <c r="BK285" s="1"/>
  <c r="BK286" s="1"/>
  <c r="BK287" s="1"/>
  <c r="BK288" s="1"/>
  <c r="BK289" s="1"/>
  <c r="BK290" s="1"/>
  <c r="BK291" s="1"/>
  <c r="BK292" s="1"/>
  <c r="BK293" s="1"/>
  <c r="BK294" s="1"/>
  <c r="BK295" s="1"/>
  <c r="BK296" s="1"/>
  <c r="BK297" s="1"/>
  <c r="BK298" s="1"/>
  <c r="BK299" s="1"/>
  <c r="BK300" s="1"/>
  <c r="BK301" s="1"/>
  <c r="BK302" s="1"/>
  <c r="BK303" s="1"/>
  <c r="BK304" s="1"/>
  <c r="BK305" s="1"/>
  <c r="BK306" s="1"/>
  <c r="BK307" s="1"/>
  <c r="BK308" s="1"/>
  <c r="BK309" s="1"/>
  <c r="BK310" s="1"/>
  <c r="BK311" s="1"/>
  <c r="BK312" s="1"/>
  <c r="BK313" s="1"/>
  <c r="BK314" s="1"/>
  <c r="BK315" s="1"/>
  <c r="BK316" s="1"/>
  <c r="BK317" s="1"/>
  <c r="BK318" s="1"/>
  <c r="BK319" s="1"/>
  <c r="BK320" s="1"/>
  <c r="BK321" s="1"/>
  <c r="BK322" s="1"/>
  <c r="BK323" s="1"/>
  <c r="BK324" s="1"/>
  <c r="BK325" s="1"/>
  <c r="BK326" s="1"/>
  <c r="BK327" s="1"/>
  <c r="BK328" s="1"/>
  <c r="BK329" s="1"/>
  <c r="BK330" s="1"/>
  <c r="BK331" s="1"/>
  <c r="BK332" s="1"/>
  <c r="BK333" s="1"/>
  <c r="BK334" s="1"/>
  <c r="BK335" s="1"/>
  <c r="BK336" s="1"/>
  <c r="BK337" s="1"/>
  <c r="BK338" s="1"/>
  <c r="BK339" s="1"/>
  <c r="BK340" s="1"/>
  <c r="BK341" s="1"/>
  <c r="BK342" s="1"/>
  <c r="BK343" s="1"/>
  <c r="BK344" s="1"/>
  <c r="BK345" s="1"/>
  <c r="BK346" s="1"/>
  <c r="BK347" s="1"/>
  <c r="BK348" s="1"/>
  <c r="BK349" s="1"/>
  <c r="BK350" s="1"/>
  <c r="BK351" s="1"/>
  <c r="BK352" s="1"/>
  <c r="BK353" s="1"/>
  <c r="BK354" s="1"/>
  <c r="BK355" s="1"/>
  <c r="BK356" s="1"/>
  <c r="BK357" s="1"/>
  <c r="BK358" s="1"/>
  <c r="BK359" s="1"/>
  <c r="BK360" s="1"/>
  <c r="BK361" s="1"/>
  <c r="BK362" s="1"/>
  <c r="BK363" s="1"/>
  <c r="BK364" s="1"/>
  <c r="BK365" s="1"/>
  <c r="BK366" s="1"/>
  <c r="BK367" s="1"/>
  <c r="BM7"/>
  <c r="BM8" s="1"/>
  <c r="BM9" s="1"/>
  <c r="BM10" s="1"/>
  <c r="BM11" s="1"/>
  <c r="BM12" s="1"/>
  <c r="BM13" s="1"/>
  <c r="BM14" s="1"/>
  <c r="BM15" s="1"/>
  <c r="BM16" s="1"/>
  <c r="BM17" s="1"/>
  <c r="BM18" s="1"/>
  <c r="BM19" s="1"/>
  <c r="BM20" s="1"/>
  <c r="BM21" s="1"/>
  <c r="BM22" s="1"/>
  <c r="BM23" s="1"/>
  <c r="BM24" s="1"/>
  <c r="BM25" s="1"/>
  <c r="BM26" s="1"/>
  <c r="BM27" s="1"/>
  <c r="BM28" s="1"/>
  <c r="BM29" s="1"/>
  <c r="BM30" s="1"/>
  <c r="BM31" s="1"/>
  <c r="BM32" s="1"/>
  <c r="BM33" s="1"/>
  <c r="BM34" s="1"/>
  <c r="BM35" s="1"/>
  <c r="BM36" s="1"/>
  <c r="BM37" s="1"/>
  <c r="BM38" s="1"/>
  <c r="BM39" s="1"/>
  <c r="BM40" s="1"/>
  <c r="BM41" s="1"/>
  <c r="BM42" s="1"/>
  <c r="BM43" s="1"/>
  <c r="BM44" s="1"/>
  <c r="BM45" s="1"/>
  <c r="BM46" s="1"/>
  <c r="BM47" s="1"/>
  <c r="BM48" s="1"/>
  <c r="BM49" s="1"/>
  <c r="BM50" s="1"/>
  <c r="BM51" s="1"/>
  <c r="BM52" s="1"/>
  <c r="BM53" s="1"/>
  <c r="BM54" s="1"/>
  <c r="BM55" s="1"/>
  <c r="BM56" s="1"/>
  <c r="BM57" s="1"/>
  <c r="BM58" s="1"/>
  <c r="BM59" s="1"/>
  <c r="BM60" s="1"/>
  <c r="BM61" s="1"/>
  <c r="BM62" s="1"/>
  <c r="BM63" s="1"/>
  <c r="BM64" s="1"/>
  <c r="BM65" s="1"/>
  <c r="BM66" s="1"/>
  <c r="BM67" s="1"/>
  <c r="BM68" s="1"/>
  <c r="BM69" s="1"/>
  <c r="BM70" s="1"/>
  <c r="BM71" s="1"/>
  <c r="BM72" s="1"/>
  <c r="BM73" s="1"/>
  <c r="BM74" s="1"/>
  <c r="BM75" s="1"/>
  <c r="BM76" s="1"/>
  <c r="BM77" s="1"/>
  <c r="BM78" s="1"/>
  <c r="BM79" s="1"/>
  <c r="BM80" s="1"/>
  <c r="BM81" s="1"/>
  <c r="BM82" s="1"/>
  <c r="BM83" s="1"/>
  <c r="BM84" s="1"/>
  <c r="BM85" s="1"/>
  <c r="BM86" s="1"/>
  <c r="BM87" s="1"/>
  <c r="BM88" s="1"/>
  <c r="BM89" s="1"/>
  <c r="BM90" s="1"/>
  <c r="BM91" s="1"/>
  <c r="BM92" s="1"/>
  <c r="BM93" s="1"/>
  <c r="BM94" s="1"/>
  <c r="BM95" s="1"/>
  <c r="BM96" s="1"/>
  <c r="BM97" s="1"/>
  <c r="BM98" s="1"/>
  <c r="BM99" s="1"/>
  <c r="BM100" s="1"/>
  <c r="BM101" s="1"/>
  <c r="BM102" s="1"/>
  <c r="BM103" s="1"/>
  <c r="BM104" s="1"/>
  <c r="BM105" s="1"/>
  <c r="BM106" s="1"/>
  <c r="BM107" s="1"/>
  <c r="BM108" s="1"/>
  <c r="BM109" s="1"/>
  <c r="BM110" s="1"/>
  <c r="BM111" s="1"/>
  <c r="BM112" s="1"/>
  <c r="BM113" s="1"/>
  <c r="BM114" s="1"/>
  <c r="BM115" s="1"/>
  <c r="BM116" s="1"/>
  <c r="BM117" s="1"/>
  <c r="BM118" s="1"/>
  <c r="BM119" s="1"/>
  <c r="BM120" s="1"/>
  <c r="BM121" s="1"/>
  <c r="BM122" s="1"/>
  <c r="BM123" s="1"/>
  <c r="BM124" s="1"/>
  <c r="BM125" s="1"/>
  <c r="BM126" s="1"/>
  <c r="BM127" s="1"/>
  <c r="BM128" s="1"/>
  <c r="BM129" s="1"/>
  <c r="BM130" s="1"/>
  <c r="BM131" s="1"/>
  <c r="BM132" s="1"/>
  <c r="BM133" s="1"/>
  <c r="BM134" s="1"/>
  <c r="BM135" s="1"/>
  <c r="BM136" s="1"/>
  <c r="BM137" s="1"/>
  <c r="BM138" s="1"/>
  <c r="BM139" s="1"/>
  <c r="BM140" s="1"/>
  <c r="BM141" s="1"/>
  <c r="BM142" s="1"/>
  <c r="BM143" s="1"/>
  <c r="BM144" s="1"/>
  <c r="BM145" s="1"/>
  <c r="BM146" s="1"/>
  <c r="BM147" s="1"/>
  <c r="BM148" s="1"/>
  <c r="BM149" s="1"/>
  <c r="BM150" s="1"/>
  <c r="BM151" s="1"/>
  <c r="BM152" s="1"/>
  <c r="BM153" s="1"/>
  <c r="BM154" s="1"/>
  <c r="BM155" s="1"/>
  <c r="BM156" s="1"/>
  <c r="BM157" s="1"/>
  <c r="BM158" s="1"/>
  <c r="BM159" s="1"/>
  <c r="BM160" s="1"/>
  <c r="BM161" s="1"/>
  <c r="BM162" s="1"/>
  <c r="BM163" s="1"/>
  <c r="BM164" s="1"/>
  <c r="BM165" s="1"/>
  <c r="BM166" s="1"/>
  <c r="BM167" s="1"/>
  <c r="BM168" s="1"/>
  <c r="BM169" s="1"/>
  <c r="BM170" s="1"/>
  <c r="BM171" s="1"/>
  <c r="BM172" s="1"/>
  <c r="BM173" s="1"/>
  <c r="BM174" s="1"/>
  <c r="BM175" s="1"/>
  <c r="BM176" s="1"/>
  <c r="BM177" s="1"/>
  <c r="BM178" s="1"/>
  <c r="BM179" s="1"/>
  <c r="BM180" s="1"/>
  <c r="BM181" s="1"/>
  <c r="BM182" s="1"/>
  <c r="BM183" s="1"/>
  <c r="BM184" s="1"/>
  <c r="BM185" s="1"/>
  <c r="BM186" s="1"/>
  <c r="BM187" s="1"/>
  <c r="BM188" s="1"/>
  <c r="BM189" s="1"/>
  <c r="BM190" s="1"/>
  <c r="BM191" s="1"/>
  <c r="BM192" s="1"/>
  <c r="BM193" s="1"/>
  <c r="BM194" s="1"/>
  <c r="BM195" s="1"/>
  <c r="BM196" s="1"/>
  <c r="BM197" s="1"/>
  <c r="BM198" s="1"/>
  <c r="BM199" s="1"/>
  <c r="BM200" s="1"/>
  <c r="BM201" s="1"/>
  <c r="BM202" s="1"/>
  <c r="BM203" s="1"/>
  <c r="BM204" s="1"/>
  <c r="BM205" s="1"/>
  <c r="BM206" s="1"/>
  <c r="BM207" s="1"/>
  <c r="BM208" s="1"/>
  <c r="BM209" s="1"/>
  <c r="BM210" s="1"/>
  <c r="BM211" s="1"/>
  <c r="BM212" s="1"/>
  <c r="BM213" s="1"/>
  <c r="BM214" s="1"/>
  <c r="BM215" s="1"/>
  <c r="BM216" s="1"/>
  <c r="BM217" s="1"/>
  <c r="BM218" s="1"/>
  <c r="BM219" s="1"/>
  <c r="BM220" s="1"/>
  <c r="BM221" s="1"/>
  <c r="BM222" s="1"/>
  <c r="BM223" s="1"/>
  <c r="BM224" s="1"/>
  <c r="BM225" s="1"/>
  <c r="BM226" s="1"/>
  <c r="BM227" s="1"/>
  <c r="BM228" s="1"/>
  <c r="BM229" s="1"/>
  <c r="BM230" s="1"/>
  <c r="BM231" s="1"/>
  <c r="BM232" s="1"/>
  <c r="BM233" s="1"/>
  <c r="BM234" s="1"/>
  <c r="BM235" s="1"/>
  <c r="BM236" s="1"/>
  <c r="BM237" s="1"/>
  <c r="BM238" s="1"/>
  <c r="BM239" s="1"/>
  <c r="BM240" s="1"/>
  <c r="BM241" s="1"/>
  <c r="BM242" s="1"/>
  <c r="BM243" s="1"/>
  <c r="BM244" s="1"/>
  <c r="BM245" s="1"/>
  <c r="BM246" s="1"/>
  <c r="BM247" s="1"/>
  <c r="BM248" s="1"/>
  <c r="BM249" s="1"/>
  <c r="BM250" s="1"/>
  <c r="BM251" s="1"/>
  <c r="BM252" s="1"/>
  <c r="BM253" s="1"/>
  <c r="BM254" s="1"/>
  <c r="BM255" s="1"/>
  <c r="BM256" s="1"/>
  <c r="BM257" s="1"/>
  <c r="BM258" s="1"/>
  <c r="BM259" s="1"/>
  <c r="BM260" s="1"/>
  <c r="BM261" s="1"/>
  <c r="BM262" s="1"/>
  <c r="BM263" s="1"/>
  <c r="BM264" s="1"/>
  <c r="BM265" s="1"/>
  <c r="BM266" s="1"/>
  <c r="BM267" s="1"/>
  <c r="BM268" s="1"/>
  <c r="BM269" s="1"/>
  <c r="BM270" s="1"/>
  <c r="BM271" s="1"/>
  <c r="BM272" s="1"/>
  <c r="BM273" s="1"/>
  <c r="BM274" s="1"/>
  <c r="BM275" s="1"/>
  <c r="BM276" s="1"/>
  <c r="BM277" s="1"/>
  <c r="BM278" s="1"/>
  <c r="BM279" s="1"/>
  <c r="BM280" s="1"/>
  <c r="BM281" s="1"/>
  <c r="BM282" s="1"/>
  <c r="BM283" s="1"/>
  <c r="BM284" s="1"/>
  <c r="BM285" s="1"/>
  <c r="BM286" s="1"/>
  <c r="BM287" s="1"/>
  <c r="BM288" s="1"/>
  <c r="BM289" s="1"/>
  <c r="BM290" s="1"/>
  <c r="BM291" s="1"/>
  <c r="BM292" s="1"/>
  <c r="BM293" s="1"/>
  <c r="BM294" s="1"/>
  <c r="BM295" s="1"/>
  <c r="BM296" s="1"/>
  <c r="BM297" s="1"/>
  <c r="BM298" s="1"/>
  <c r="BM299" s="1"/>
  <c r="BM300" s="1"/>
  <c r="BM301" s="1"/>
  <c r="BM302" s="1"/>
  <c r="BM303" s="1"/>
  <c r="BM304" s="1"/>
  <c r="BM305" s="1"/>
  <c r="BM306" s="1"/>
  <c r="BM307" s="1"/>
  <c r="BM308" s="1"/>
  <c r="BM309" s="1"/>
  <c r="BM310" s="1"/>
  <c r="BM311" s="1"/>
  <c r="BM312" s="1"/>
  <c r="BM313" s="1"/>
  <c r="BM314" s="1"/>
  <c r="BM315" s="1"/>
  <c r="BM316" s="1"/>
  <c r="BM317" s="1"/>
  <c r="BM318" s="1"/>
  <c r="BM319" s="1"/>
  <c r="BM320" s="1"/>
  <c r="BM321" s="1"/>
  <c r="BM322" s="1"/>
  <c r="BM323" s="1"/>
  <c r="BM324" s="1"/>
  <c r="BM325" s="1"/>
  <c r="BM326" s="1"/>
  <c r="BM327" s="1"/>
  <c r="BM328" s="1"/>
  <c r="BM329" s="1"/>
  <c r="BM330" s="1"/>
  <c r="BM331" s="1"/>
  <c r="BM332" s="1"/>
  <c r="BM333" s="1"/>
  <c r="BM334" s="1"/>
  <c r="BM335" s="1"/>
  <c r="BM336" s="1"/>
  <c r="BM337" s="1"/>
  <c r="BM338" s="1"/>
  <c r="BM339" s="1"/>
  <c r="BM340" s="1"/>
  <c r="BM341" s="1"/>
  <c r="BM342" s="1"/>
  <c r="BM343" s="1"/>
  <c r="BM344" s="1"/>
  <c r="BM345" s="1"/>
  <c r="BM346" s="1"/>
  <c r="BM347" s="1"/>
  <c r="BM348" s="1"/>
  <c r="BM349" s="1"/>
  <c r="BM350" s="1"/>
  <c r="BM351" s="1"/>
  <c r="BM352" s="1"/>
  <c r="BM353" s="1"/>
  <c r="BM354" s="1"/>
  <c r="BM355" s="1"/>
  <c r="BM356" s="1"/>
  <c r="BM357" s="1"/>
  <c r="BM358" s="1"/>
  <c r="BM359" s="1"/>
  <c r="BM360" s="1"/>
  <c r="BM361" s="1"/>
  <c r="BM362" s="1"/>
  <c r="BM363" s="1"/>
  <c r="BM364" s="1"/>
  <c r="BM365" s="1"/>
  <c r="BM366" s="1"/>
  <c r="BM367" s="1"/>
  <c r="BO7"/>
  <c r="BO8" s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O23" s="1"/>
  <c r="BO24" s="1"/>
  <c r="BO25" s="1"/>
  <c r="BO26" s="1"/>
  <c r="BO27" s="1"/>
  <c r="BO28" s="1"/>
  <c r="BO29" s="1"/>
  <c r="BO30" s="1"/>
  <c r="BO31" s="1"/>
  <c r="BO32" s="1"/>
  <c r="BO33" s="1"/>
  <c r="BO34" s="1"/>
  <c r="BO35" s="1"/>
  <c r="BO36" s="1"/>
  <c r="BO37" s="1"/>
  <c r="BO38" s="1"/>
  <c r="BO39" s="1"/>
  <c r="BO40" s="1"/>
  <c r="BO41" s="1"/>
  <c r="BO42" s="1"/>
  <c r="BO43" s="1"/>
  <c r="BO44" s="1"/>
  <c r="BO45" s="1"/>
  <c r="BO46" s="1"/>
  <c r="BO47" s="1"/>
  <c r="BO48" s="1"/>
  <c r="BO49" s="1"/>
  <c r="BO50" s="1"/>
  <c r="BO51" s="1"/>
  <c r="BO52" s="1"/>
  <c r="BO53" s="1"/>
  <c r="BO54" s="1"/>
  <c r="BO55" s="1"/>
  <c r="BO56" s="1"/>
  <c r="BO57" s="1"/>
  <c r="BO58" s="1"/>
  <c r="BO59" s="1"/>
  <c r="BO60" s="1"/>
  <c r="BO61" s="1"/>
  <c r="BO62" s="1"/>
  <c r="BO63" s="1"/>
  <c r="BO64" s="1"/>
  <c r="BO65" s="1"/>
  <c r="BO66" s="1"/>
  <c r="BO67" s="1"/>
  <c r="BO68" s="1"/>
  <c r="BO69" s="1"/>
  <c r="BO70" s="1"/>
  <c r="BO71" s="1"/>
  <c r="BO72" s="1"/>
  <c r="BO73" s="1"/>
  <c r="BO74" s="1"/>
  <c r="BO75" s="1"/>
  <c r="BO76" s="1"/>
  <c r="BO77" s="1"/>
  <c r="BO78" s="1"/>
  <c r="BO79" s="1"/>
  <c r="BO80" s="1"/>
  <c r="BO81" s="1"/>
  <c r="BO82" s="1"/>
  <c r="BO83" s="1"/>
  <c r="BO84" s="1"/>
  <c r="BO85" s="1"/>
  <c r="BO86" s="1"/>
  <c r="BO87" s="1"/>
  <c r="BO88" s="1"/>
  <c r="BO89" s="1"/>
  <c r="BO90" s="1"/>
  <c r="BO91" s="1"/>
  <c r="BO92" s="1"/>
  <c r="BO93" s="1"/>
  <c r="BO94" s="1"/>
  <c r="BO95" s="1"/>
  <c r="BO96" s="1"/>
  <c r="BO97" s="1"/>
  <c r="BO98" s="1"/>
  <c r="BO99" s="1"/>
  <c r="BO100" s="1"/>
  <c r="BO101" s="1"/>
  <c r="BO102" s="1"/>
  <c r="BO103" s="1"/>
  <c r="BO104" s="1"/>
  <c r="BO105" s="1"/>
  <c r="BO106" s="1"/>
  <c r="BO107" s="1"/>
  <c r="BO108" s="1"/>
  <c r="BO109" s="1"/>
  <c r="BO110" s="1"/>
  <c r="BO111" s="1"/>
  <c r="BO112" s="1"/>
  <c r="BO113" s="1"/>
  <c r="BO114" s="1"/>
  <c r="BO115" s="1"/>
  <c r="BO116" s="1"/>
  <c r="BO117" s="1"/>
  <c r="BO118" s="1"/>
  <c r="BO119" s="1"/>
  <c r="BO120" s="1"/>
  <c r="BO121" s="1"/>
  <c r="BO122" s="1"/>
  <c r="BO123" s="1"/>
  <c r="BO124" s="1"/>
  <c r="BO125" s="1"/>
  <c r="BO126" s="1"/>
  <c r="BO127" s="1"/>
  <c r="BO128" s="1"/>
  <c r="BO129" s="1"/>
  <c r="BO130" s="1"/>
  <c r="BO131" s="1"/>
  <c r="BO132" s="1"/>
  <c r="BO133" s="1"/>
  <c r="BO134" s="1"/>
  <c r="BO135" s="1"/>
  <c r="BO136" s="1"/>
  <c r="BO137" s="1"/>
  <c r="BO138" s="1"/>
  <c r="BO139" s="1"/>
  <c r="BO140" s="1"/>
  <c r="BO141" s="1"/>
  <c r="BO142" s="1"/>
  <c r="BO143" s="1"/>
  <c r="BO144" s="1"/>
  <c r="BO145" s="1"/>
  <c r="BO146" s="1"/>
  <c r="BO147" s="1"/>
  <c r="BO148" s="1"/>
  <c r="BO149" s="1"/>
  <c r="BO150" s="1"/>
  <c r="BO151" s="1"/>
  <c r="BO152" s="1"/>
  <c r="BO153" s="1"/>
  <c r="BO154" s="1"/>
  <c r="BO155" s="1"/>
  <c r="BO156" s="1"/>
  <c r="BO157" s="1"/>
  <c r="BO158" s="1"/>
  <c r="BO159" s="1"/>
  <c r="BO160" s="1"/>
  <c r="BO161" s="1"/>
  <c r="BO162" s="1"/>
  <c r="BO163" s="1"/>
  <c r="BO164" s="1"/>
  <c r="BO165" s="1"/>
  <c r="BO166" s="1"/>
  <c r="BO167" s="1"/>
  <c r="BO168" s="1"/>
  <c r="BO169" s="1"/>
  <c r="BO170" s="1"/>
  <c r="BO171" s="1"/>
  <c r="BO172" s="1"/>
  <c r="BO173" s="1"/>
  <c r="BO174" s="1"/>
  <c r="BO175" s="1"/>
  <c r="BO176" s="1"/>
  <c r="BO177" s="1"/>
  <c r="BO178" s="1"/>
  <c r="BO179" s="1"/>
  <c r="BO180" s="1"/>
  <c r="BO181" s="1"/>
  <c r="BO182" s="1"/>
  <c r="BO183" s="1"/>
  <c r="BO184" s="1"/>
  <c r="BO185" s="1"/>
  <c r="BO186" s="1"/>
  <c r="BO187" s="1"/>
  <c r="BO188" s="1"/>
  <c r="BO189" s="1"/>
  <c r="BO190" s="1"/>
  <c r="BO191" s="1"/>
  <c r="BO192" s="1"/>
  <c r="BO193" s="1"/>
  <c r="BO194" s="1"/>
  <c r="BO195" s="1"/>
  <c r="BO196" s="1"/>
  <c r="BO197" s="1"/>
  <c r="BO198" s="1"/>
  <c r="BO199" s="1"/>
  <c r="BO200" s="1"/>
  <c r="BO201" s="1"/>
  <c r="BO202" s="1"/>
  <c r="BO203" s="1"/>
  <c r="BO204" s="1"/>
  <c r="BO205" s="1"/>
  <c r="BO206" s="1"/>
  <c r="BO207" s="1"/>
  <c r="BO208" s="1"/>
  <c r="BO209" s="1"/>
  <c r="BO210" s="1"/>
  <c r="BO211" s="1"/>
  <c r="BO212" s="1"/>
  <c r="BO213" s="1"/>
  <c r="BO214" s="1"/>
  <c r="BO215" s="1"/>
  <c r="BO216" s="1"/>
  <c r="BO217" s="1"/>
  <c r="BO218" s="1"/>
  <c r="BO219" s="1"/>
  <c r="BO220" s="1"/>
  <c r="BO221" s="1"/>
  <c r="BO222" s="1"/>
  <c r="BO223" s="1"/>
  <c r="BO224" s="1"/>
  <c r="BO225" s="1"/>
  <c r="BO226" s="1"/>
  <c r="BO227" s="1"/>
  <c r="BO228" s="1"/>
  <c r="BO229" s="1"/>
  <c r="BO230" s="1"/>
  <c r="BO231" s="1"/>
  <c r="BO232" s="1"/>
  <c r="BO233" s="1"/>
  <c r="BO234" s="1"/>
  <c r="BO235" s="1"/>
  <c r="BO236" s="1"/>
  <c r="BO237" s="1"/>
  <c r="BO238" s="1"/>
  <c r="BO239" s="1"/>
  <c r="BO240" s="1"/>
  <c r="BO241" s="1"/>
  <c r="BO242" s="1"/>
  <c r="BO243" s="1"/>
  <c r="BO244" s="1"/>
  <c r="BO245" s="1"/>
  <c r="BO246" s="1"/>
  <c r="BO247" s="1"/>
  <c r="BO248" s="1"/>
  <c r="BO249" s="1"/>
  <c r="BO250" s="1"/>
  <c r="BO251" s="1"/>
  <c r="BO252" s="1"/>
  <c r="BO253" s="1"/>
  <c r="BO254" s="1"/>
  <c r="BO255" s="1"/>
  <c r="BO256" s="1"/>
  <c r="BO257" s="1"/>
  <c r="BO258" s="1"/>
  <c r="BO259" s="1"/>
  <c r="BO260" s="1"/>
  <c r="BO261" s="1"/>
  <c r="BO262" s="1"/>
  <c r="BO263" s="1"/>
  <c r="BO264" s="1"/>
  <c r="BO265" s="1"/>
  <c r="BO266" s="1"/>
  <c r="BO267" s="1"/>
  <c r="BO268" s="1"/>
  <c r="BO269" s="1"/>
  <c r="BO270" s="1"/>
  <c r="BO271" s="1"/>
  <c r="BO272" s="1"/>
  <c r="BO273" s="1"/>
  <c r="BO274" s="1"/>
  <c r="BO275" s="1"/>
  <c r="BO276" s="1"/>
  <c r="BO277" s="1"/>
  <c r="BO278" s="1"/>
  <c r="BO279" s="1"/>
  <c r="BO280" s="1"/>
  <c r="BO281" s="1"/>
  <c r="BO282" s="1"/>
  <c r="BO283" s="1"/>
  <c r="BO284" s="1"/>
  <c r="BO285" s="1"/>
  <c r="BO286" s="1"/>
  <c r="BO287" s="1"/>
  <c r="BO288" s="1"/>
  <c r="BO289" s="1"/>
  <c r="BO290" s="1"/>
  <c r="BO291" s="1"/>
  <c r="BO292" s="1"/>
  <c r="BO293" s="1"/>
  <c r="BO294" s="1"/>
  <c r="BO295" s="1"/>
  <c r="BO296" s="1"/>
  <c r="BO297" s="1"/>
  <c r="BO298" s="1"/>
  <c r="BO299" s="1"/>
  <c r="BO300" s="1"/>
  <c r="BO301" s="1"/>
  <c r="BO302" s="1"/>
  <c r="BO303" s="1"/>
  <c r="BO304" s="1"/>
  <c r="BO305" s="1"/>
  <c r="BO306" s="1"/>
  <c r="BO307" s="1"/>
  <c r="BO308" s="1"/>
  <c r="BO309" s="1"/>
  <c r="BO310" s="1"/>
  <c r="BO311" s="1"/>
  <c r="BO312" s="1"/>
  <c r="BO313" s="1"/>
  <c r="BO314" s="1"/>
  <c r="BO315" s="1"/>
  <c r="BO316" s="1"/>
  <c r="BO317" s="1"/>
  <c r="BO318" s="1"/>
  <c r="BO319" s="1"/>
  <c r="BO320" s="1"/>
  <c r="BO321" s="1"/>
  <c r="BO322" s="1"/>
  <c r="BO323" s="1"/>
  <c r="BO324" s="1"/>
  <c r="BO325" s="1"/>
  <c r="BO326" s="1"/>
  <c r="BO327" s="1"/>
  <c r="BO328" s="1"/>
  <c r="BO329" s="1"/>
  <c r="BO330" s="1"/>
  <c r="BO331" s="1"/>
  <c r="BO332" s="1"/>
  <c r="BO333" s="1"/>
  <c r="BO334" s="1"/>
  <c r="BO335" s="1"/>
  <c r="BO336" s="1"/>
  <c r="BO337" s="1"/>
  <c r="BO338" s="1"/>
  <c r="BO339" s="1"/>
  <c r="BO340" s="1"/>
  <c r="BO341" s="1"/>
  <c r="BO342" s="1"/>
  <c r="BO343" s="1"/>
  <c r="BO344" s="1"/>
  <c r="BO345" s="1"/>
  <c r="BO346" s="1"/>
  <c r="BO347" s="1"/>
  <c r="BO348" s="1"/>
  <c r="BO349" s="1"/>
  <c r="BO350" s="1"/>
  <c r="BO351" s="1"/>
  <c r="BO352" s="1"/>
  <c r="BO353" s="1"/>
  <c r="BO354" s="1"/>
  <c r="BO355" s="1"/>
  <c r="BO356" s="1"/>
  <c r="BO357" s="1"/>
  <c r="BO358" s="1"/>
  <c r="BO359" s="1"/>
  <c r="BO360" s="1"/>
  <c r="BO361" s="1"/>
  <c r="BO362" s="1"/>
  <c r="BO363" s="1"/>
  <c r="BO364" s="1"/>
  <c r="BO365" s="1"/>
  <c r="BO366" s="1"/>
  <c r="BO367" s="1"/>
  <c r="BQ7"/>
  <c r="BQ8" s="1"/>
  <c r="BQ9" s="1"/>
  <c r="BQ10" s="1"/>
  <c r="BQ11" s="1"/>
  <c r="BQ12" s="1"/>
  <c r="BQ13" s="1"/>
  <c r="BQ14" s="1"/>
  <c r="BQ15" s="1"/>
  <c r="BQ16" s="1"/>
  <c r="BQ17" s="1"/>
  <c r="BQ18" s="1"/>
  <c r="BQ19" s="1"/>
  <c r="BQ20" s="1"/>
  <c r="BQ21" s="1"/>
  <c r="BQ22" s="1"/>
  <c r="BQ23" s="1"/>
  <c r="BQ24" s="1"/>
  <c r="BQ25" s="1"/>
  <c r="BQ26" s="1"/>
  <c r="BQ27" s="1"/>
  <c r="BQ28" s="1"/>
  <c r="BQ29" s="1"/>
  <c r="BQ30" s="1"/>
  <c r="BQ31" s="1"/>
  <c r="BQ32" s="1"/>
  <c r="BQ33" s="1"/>
  <c r="BQ34" s="1"/>
  <c r="BQ35" s="1"/>
  <c r="BQ36" s="1"/>
  <c r="BQ37" s="1"/>
  <c r="BQ38" s="1"/>
  <c r="BQ39" s="1"/>
  <c r="BQ40" s="1"/>
  <c r="BQ41" s="1"/>
  <c r="BQ42" s="1"/>
  <c r="BQ43" s="1"/>
  <c r="BQ44" s="1"/>
  <c r="BQ45" s="1"/>
  <c r="BQ46" s="1"/>
  <c r="BQ47" s="1"/>
  <c r="BQ48" s="1"/>
  <c r="BQ49" s="1"/>
  <c r="BQ50" s="1"/>
  <c r="BQ51" s="1"/>
  <c r="BQ52" s="1"/>
  <c r="BQ53" s="1"/>
  <c r="BQ54" s="1"/>
  <c r="BQ55" s="1"/>
  <c r="BQ56" s="1"/>
  <c r="BQ57" s="1"/>
  <c r="BQ58" s="1"/>
  <c r="BQ59" s="1"/>
  <c r="BQ60" s="1"/>
  <c r="BQ61" s="1"/>
  <c r="BQ62" s="1"/>
  <c r="BQ63" s="1"/>
  <c r="BQ64" s="1"/>
  <c r="BQ65" s="1"/>
  <c r="BQ66" s="1"/>
  <c r="BQ67" s="1"/>
  <c r="BQ68" s="1"/>
  <c r="BQ69" s="1"/>
  <c r="BQ70" s="1"/>
  <c r="BQ71" s="1"/>
  <c r="BQ72" s="1"/>
  <c r="BQ73" s="1"/>
  <c r="BQ74" s="1"/>
  <c r="BQ75" s="1"/>
  <c r="BQ76" s="1"/>
  <c r="BQ77" s="1"/>
  <c r="BQ78" s="1"/>
  <c r="BQ79" s="1"/>
  <c r="BQ80" s="1"/>
  <c r="BQ81" s="1"/>
  <c r="BQ82" s="1"/>
  <c r="BQ83" s="1"/>
  <c r="BQ84" s="1"/>
  <c r="BQ85" s="1"/>
  <c r="BQ86" s="1"/>
  <c r="BQ87" s="1"/>
  <c r="BQ88" s="1"/>
  <c r="BQ89" s="1"/>
  <c r="BQ90" s="1"/>
  <c r="BQ91" s="1"/>
  <c r="BQ92" s="1"/>
  <c r="BQ93" s="1"/>
  <c r="BQ94" s="1"/>
  <c r="BQ95" s="1"/>
  <c r="BQ96" s="1"/>
  <c r="BQ97" s="1"/>
  <c r="BQ98" s="1"/>
  <c r="BQ99" s="1"/>
  <c r="BQ100" s="1"/>
  <c r="BQ101" s="1"/>
  <c r="BQ102" s="1"/>
  <c r="BQ103" s="1"/>
  <c r="BQ104" s="1"/>
  <c r="BQ105" s="1"/>
  <c r="BQ106" s="1"/>
  <c r="BQ107" s="1"/>
  <c r="BQ108" s="1"/>
  <c r="BQ109" s="1"/>
  <c r="BQ110" s="1"/>
  <c r="BQ111" s="1"/>
  <c r="BQ112" s="1"/>
  <c r="BQ113" s="1"/>
  <c r="BQ114" s="1"/>
  <c r="BQ115" s="1"/>
  <c r="BQ116" s="1"/>
  <c r="BQ117" s="1"/>
  <c r="BQ118" s="1"/>
  <c r="BQ119" s="1"/>
  <c r="BQ120" s="1"/>
  <c r="BQ121" s="1"/>
  <c r="BQ122" s="1"/>
  <c r="BQ123" s="1"/>
  <c r="BQ124" s="1"/>
  <c r="BQ125" s="1"/>
  <c r="BQ126" s="1"/>
  <c r="BQ127" s="1"/>
  <c r="BQ128" s="1"/>
  <c r="BQ129" s="1"/>
  <c r="BQ130" s="1"/>
  <c r="BQ131" s="1"/>
  <c r="BQ132" s="1"/>
  <c r="BQ133" s="1"/>
  <c r="BQ134" s="1"/>
  <c r="BQ135" s="1"/>
  <c r="BQ136" s="1"/>
  <c r="BQ137" s="1"/>
  <c r="BQ138" s="1"/>
  <c r="BQ139" s="1"/>
  <c r="BQ140" s="1"/>
  <c r="BQ141" s="1"/>
  <c r="BQ142" s="1"/>
  <c r="BQ143" s="1"/>
  <c r="BQ144" s="1"/>
  <c r="BQ145" s="1"/>
  <c r="BQ146" s="1"/>
  <c r="BQ147" s="1"/>
  <c r="BQ148" s="1"/>
  <c r="BQ149" s="1"/>
  <c r="BQ150" s="1"/>
  <c r="BQ151" s="1"/>
  <c r="BQ152" s="1"/>
  <c r="BQ153" s="1"/>
  <c r="BQ154" s="1"/>
  <c r="BQ155" s="1"/>
  <c r="BQ156" s="1"/>
  <c r="BQ157" s="1"/>
  <c r="BQ158" s="1"/>
  <c r="BQ159" s="1"/>
  <c r="BQ160" s="1"/>
  <c r="BQ161" s="1"/>
  <c r="BQ162" s="1"/>
  <c r="BQ163" s="1"/>
  <c r="BQ164" s="1"/>
  <c r="BQ165" s="1"/>
  <c r="BQ166" s="1"/>
  <c r="BQ167" s="1"/>
  <c r="BQ168" s="1"/>
  <c r="BQ169" s="1"/>
  <c r="BQ170" s="1"/>
  <c r="BQ171" s="1"/>
  <c r="BQ172" s="1"/>
  <c r="BQ173" s="1"/>
  <c r="BQ174" s="1"/>
  <c r="BQ175" s="1"/>
  <c r="BQ176" s="1"/>
  <c r="BQ177" s="1"/>
  <c r="BQ178" s="1"/>
  <c r="BQ179" s="1"/>
  <c r="BQ180" s="1"/>
  <c r="BQ181" s="1"/>
  <c r="BQ182" s="1"/>
  <c r="BQ183" s="1"/>
  <c r="BQ184" s="1"/>
  <c r="BQ185" s="1"/>
  <c r="BQ186" s="1"/>
  <c r="BQ187" s="1"/>
  <c r="BQ188" s="1"/>
  <c r="BQ189" s="1"/>
  <c r="BQ190" s="1"/>
  <c r="BQ191" s="1"/>
  <c r="BQ192" s="1"/>
  <c r="BQ193" s="1"/>
  <c r="BQ194" s="1"/>
  <c r="BQ195" s="1"/>
  <c r="BQ196" s="1"/>
  <c r="BQ197" s="1"/>
  <c r="BQ198" s="1"/>
  <c r="BQ199" s="1"/>
  <c r="BQ200" s="1"/>
  <c r="BQ201" s="1"/>
  <c r="BQ202" s="1"/>
  <c r="BQ203" s="1"/>
  <c r="BQ204" s="1"/>
  <c r="BQ205" s="1"/>
  <c r="BQ206" s="1"/>
  <c r="BQ207" s="1"/>
  <c r="BQ208" s="1"/>
  <c r="BQ209" s="1"/>
  <c r="BQ210" s="1"/>
  <c r="BQ211" s="1"/>
  <c r="BQ212" s="1"/>
  <c r="BQ213" s="1"/>
  <c r="BQ214" s="1"/>
  <c r="BQ215" s="1"/>
  <c r="BQ216" s="1"/>
  <c r="BQ217" s="1"/>
  <c r="BQ218" s="1"/>
  <c r="BQ219" s="1"/>
  <c r="BQ220" s="1"/>
  <c r="BQ221" s="1"/>
  <c r="BQ222" s="1"/>
  <c r="BQ223" s="1"/>
  <c r="BQ224" s="1"/>
  <c r="BQ225" s="1"/>
  <c r="BQ226" s="1"/>
  <c r="BQ227" s="1"/>
  <c r="BQ228" s="1"/>
  <c r="BQ229" s="1"/>
  <c r="BQ230" s="1"/>
  <c r="BQ231" s="1"/>
  <c r="BQ232" s="1"/>
  <c r="BQ233" s="1"/>
  <c r="BQ234" s="1"/>
  <c r="BQ235" s="1"/>
  <c r="BQ236" s="1"/>
  <c r="BQ237" s="1"/>
  <c r="BQ238" s="1"/>
  <c r="BQ239" s="1"/>
  <c r="BQ240" s="1"/>
  <c r="BQ241" s="1"/>
  <c r="BQ242" s="1"/>
  <c r="BQ243" s="1"/>
  <c r="BQ244" s="1"/>
  <c r="BQ245" s="1"/>
  <c r="BQ246" s="1"/>
  <c r="BQ247" s="1"/>
  <c r="BQ248" s="1"/>
  <c r="BQ249" s="1"/>
  <c r="BQ250" s="1"/>
  <c r="BQ251" s="1"/>
  <c r="BQ252" s="1"/>
  <c r="BQ253" s="1"/>
  <c r="BQ254" s="1"/>
  <c r="BQ255" s="1"/>
  <c r="BQ256" s="1"/>
  <c r="BQ257" s="1"/>
  <c r="BQ258" s="1"/>
  <c r="BQ259" s="1"/>
  <c r="BQ260" s="1"/>
  <c r="BQ261" s="1"/>
  <c r="BQ262" s="1"/>
  <c r="BQ263" s="1"/>
  <c r="BQ264" s="1"/>
  <c r="BQ265" s="1"/>
  <c r="BQ266" s="1"/>
  <c r="BQ267" s="1"/>
  <c r="BQ268" s="1"/>
  <c r="BQ269" s="1"/>
  <c r="BQ270" s="1"/>
  <c r="BQ271" s="1"/>
  <c r="BQ272" s="1"/>
  <c r="BQ273" s="1"/>
  <c r="BQ274" s="1"/>
  <c r="BQ275" s="1"/>
  <c r="BQ276" s="1"/>
  <c r="BQ277" s="1"/>
  <c r="BQ278" s="1"/>
  <c r="BQ279" s="1"/>
  <c r="BQ280" s="1"/>
  <c r="BQ281" s="1"/>
  <c r="BQ282" s="1"/>
  <c r="BQ283" s="1"/>
  <c r="BQ284" s="1"/>
  <c r="BQ285" s="1"/>
  <c r="BQ286" s="1"/>
  <c r="BQ287" s="1"/>
  <c r="BQ288" s="1"/>
  <c r="BQ289" s="1"/>
  <c r="BQ290" s="1"/>
  <c r="BQ291" s="1"/>
  <c r="BQ292" s="1"/>
  <c r="BQ293" s="1"/>
  <c r="BQ294" s="1"/>
  <c r="BQ295" s="1"/>
  <c r="BQ296" s="1"/>
  <c r="BQ297" s="1"/>
  <c r="BQ298" s="1"/>
  <c r="BQ299" s="1"/>
  <c r="BQ300" s="1"/>
  <c r="BQ301" s="1"/>
  <c r="BQ302" s="1"/>
  <c r="BQ303" s="1"/>
  <c r="BQ304" s="1"/>
  <c r="BQ305" s="1"/>
  <c r="BQ306" s="1"/>
  <c r="BQ307" s="1"/>
  <c r="BQ308" s="1"/>
  <c r="BQ309" s="1"/>
  <c r="BQ310" s="1"/>
  <c r="BQ311" s="1"/>
  <c r="BQ312" s="1"/>
  <c r="BQ313" s="1"/>
  <c r="BQ314" s="1"/>
  <c r="BQ315" s="1"/>
  <c r="BQ316" s="1"/>
  <c r="BQ317" s="1"/>
  <c r="BQ318" s="1"/>
  <c r="BQ319" s="1"/>
  <c r="BQ320" s="1"/>
  <c r="BQ321" s="1"/>
  <c r="BQ322" s="1"/>
  <c r="BQ323" s="1"/>
  <c r="BQ324" s="1"/>
  <c r="BQ325" s="1"/>
  <c r="BQ326" s="1"/>
  <c r="BQ327" s="1"/>
  <c r="BQ328" s="1"/>
  <c r="BQ329" s="1"/>
  <c r="BQ330" s="1"/>
  <c r="BQ331" s="1"/>
  <c r="BQ332" s="1"/>
  <c r="BQ333" s="1"/>
  <c r="BQ334" s="1"/>
  <c r="BQ335" s="1"/>
  <c r="BQ336" s="1"/>
  <c r="BQ337" s="1"/>
  <c r="BQ338" s="1"/>
  <c r="BQ339" s="1"/>
  <c r="BQ340" s="1"/>
  <c r="BQ341" s="1"/>
  <c r="BQ342" s="1"/>
  <c r="BQ343" s="1"/>
  <c r="BQ344" s="1"/>
  <c r="BQ345" s="1"/>
  <c r="BQ346" s="1"/>
  <c r="BQ347" s="1"/>
  <c r="BQ348" s="1"/>
  <c r="BQ349" s="1"/>
  <c r="BQ350" s="1"/>
  <c r="BQ351" s="1"/>
  <c r="BQ352" s="1"/>
  <c r="BQ353" s="1"/>
  <c r="BQ354" s="1"/>
  <c r="BQ355" s="1"/>
  <c r="BQ356" s="1"/>
  <c r="BQ357" s="1"/>
  <c r="BQ358" s="1"/>
  <c r="BQ359" s="1"/>
  <c r="BQ360" s="1"/>
  <c r="BQ361" s="1"/>
  <c r="BQ362" s="1"/>
  <c r="BQ363" s="1"/>
  <c r="BQ364" s="1"/>
  <c r="BQ365" s="1"/>
  <c r="BQ366" s="1"/>
  <c r="BQ367" s="1"/>
  <c r="BS7"/>
  <c r="BS8" s="1"/>
  <c r="BS9" s="1"/>
  <c r="BS10" s="1"/>
  <c r="BS11" s="1"/>
  <c r="BS12" s="1"/>
  <c r="BS13" s="1"/>
  <c r="BS14" s="1"/>
  <c r="BS15" s="1"/>
  <c r="BS16" s="1"/>
  <c r="BS17" s="1"/>
  <c r="BS18" s="1"/>
  <c r="BS19" s="1"/>
  <c r="BS20" s="1"/>
  <c r="BS21" s="1"/>
  <c r="BS22" s="1"/>
  <c r="BS23" s="1"/>
  <c r="BS24" s="1"/>
  <c r="BS25" s="1"/>
  <c r="BS26" s="1"/>
  <c r="BS27" s="1"/>
  <c r="BS28" s="1"/>
  <c r="BS29" s="1"/>
  <c r="BS30" s="1"/>
  <c r="BS31" s="1"/>
  <c r="BS32" s="1"/>
  <c r="BS33" s="1"/>
  <c r="BS34" s="1"/>
  <c r="BS35" s="1"/>
  <c r="BS36" s="1"/>
  <c r="BS37" s="1"/>
  <c r="BS38" s="1"/>
  <c r="BS39" s="1"/>
  <c r="BS40" s="1"/>
  <c r="BS41" s="1"/>
  <c r="BS42" s="1"/>
  <c r="BS43" s="1"/>
  <c r="BS44" s="1"/>
  <c r="BS45" s="1"/>
  <c r="BS46" s="1"/>
  <c r="BS47" s="1"/>
  <c r="BS48" s="1"/>
  <c r="BS49" s="1"/>
  <c r="BS50" s="1"/>
  <c r="BS51" s="1"/>
  <c r="BS52" s="1"/>
  <c r="BS53" s="1"/>
  <c r="BS54" s="1"/>
  <c r="BS55" s="1"/>
  <c r="BS56" s="1"/>
  <c r="BS57" s="1"/>
  <c r="BS58" s="1"/>
  <c r="BS59" s="1"/>
  <c r="BS60" s="1"/>
  <c r="BS61" s="1"/>
  <c r="BS62" s="1"/>
  <c r="BS63" s="1"/>
  <c r="BS64" s="1"/>
  <c r="BS65" s="1"/>
  <c r="BS66" s="1"/>
  <c r="BS67" s="1"/>
  <c r="BS68" s="1"/>
  <c r="BS69" s="1"/>
  <c r="BS70" s="1"/>
  <c r="BS71" s="1"/>
  <c r="BS72" s="1"/>
  <c r="BS73" s="1"/>
  <c r="BS74" s="1"/>
  <c r="BS75" s="1"/>
  <c r="BS76" s="1"/>
  <c r="BS77" s="1"/>
  <c r="BS78" s="1"/>
  <c r="BS79" s="1"/>
  <c r="BS80" s="1"/>
  <c r="BS81" s="1"/>
  <c r="BS82" s="1"/>
  <c r="BS83" s="1"/>
  <c r="BS84" s="1"/>
  <c r="BS85" s="1"/>
  <c r="BS86" s="1"/>
  <c r="BS87" s="1"/>
  <c r="BS88" s="1"/>
  <c r="BS89" s="1"/>
  <c r="BS90" s="1"/>
  <c r="BS91" s="1"/>
  <c r="BS92" s="1"/>
  <c r="BS93" s="1"/>
  <c r="BS94" s="1"/>
  <c r="BS95" s="1"/>
  <c r="BS96" s="1"/>
  <c r="BS97" s="1"/>
  <c r="BS98" s="1"/>
  <c r="BS99" s="1"/>
  <c r="BS100" s="1"/>
  <c r="BS101" s="1"/>
  <c r="BS102" s="1"/>
  <c r="BS103" s="1"/>
  <c r="BS104" s="1"/>
  <c r="BS105" s="1"/>
  <c r="BS106" s="1"/>
  <c r="BS107" s="1"/>
  <c r="BS108" s="1"/>
  <c r="BS109" s="1"/>
  <c r="BS110" s="1"/>
  <c r="BS111" s="1"/>
  <c r="BS112" s="1"/>
  <c r="BS113" s="1"/>
  <c r="BS114" s="1"/>
  <c r="BS115" s="1"/>
  <c r="BS116" s="1"/>
  <c r="BS117" s="1"/>
  <c r="BS118" s="1"/>
  <c r="BS119" s="1"/>
  <c r="BS120" s="1"/>
  <c r="BS121" s="1"/>
  <c r="BS122" s="1"/>
  <c r="BS123" s="1"/>
  <c r="BS124" s="1"/>
  <c r="BS125" s="1"/>
  <c r="BS126" s="1"/>
  <c r="BS127" s="1"/>
  <c r="BS128" s="1"/>
  <c r="BS129" s="1"/>
  <c r="BS130" s="1"/>
  <c r="BS131" s="1"/>
  <c r="BS132" s="1"/>
  <c r="BS133" s="1"/>
  <c r="BS134" s="1"/>
  <c r="BS135" s="1"/>
  <c r="BS136" s="1"/>
  <c r="BS137" s="1"/>
  <c r="BS138" s="1"/>
  <c r="BS139" s="1"/>
  <c r="BS140" s="1"/>
  <c r="BS141" s="1"/>
  <c r="BS142" s="1"/>
  <c r="BS143" s="1"/>
  <c r="BS144" s="1"/>
  <c r="BS145" s="1"/>
  <c r="BS146" s="1"/>
  <c r="BS147" s="1"/>
  <c r="BS148" s="1"/>
  <c r="BS149" s="1"/>
  <c r="BS150" s="1"/>
  <c r="BS151" s="1"/>
  <c r="BS152" s="1"/>
  <c r="BS153" s="1"/>
  <c r="BS154" s="1"/>
  <c r="BS155" s="1"/>
  <c r="BS156" s="1"/>
  <c r="BS157" s="1"/>
  <c r="BS158" s="1"/>
  <c r="BS159" s="1"/>
  <c r="BS160" s="1"/>
  <c r="BS161" s="1"/>
  <c r="BS162" s="1"/>
  <c r="BS163" s="1"/>
  <c r="BS164" s="1"/>
  <c r="BS165" s="1"/>
  <c r="BS166" s="1"/>
  <c r="BS167" s="1"/>
  <c r="BS168" s="1"/>
  <c r="BS169" s="1"/>
  <c r="BS170" s="1"/>
  <c r="BS171" s="1"/>
  <c r="BS172" s="1"/>
  <c r="BS173" s="1"/>
  <c r="BS174" s="1"/>
  <c r="BS175" s="1"/>
  <c r="BS176" s="1"/>
  <c r="BS177" s="1"/>
  <c r="BS178" s="1"/>
  <c r="BS179" s="1"/>
  <c r="BS180" s="1"/>
  <c r="BS181" s="1"/>
  <c r="BS182" s="1"/>
  <c r="BS183" s="1"/>
  <c r="BS184" s="1"/>
  <c r="BS185" s="1"/>
  <c r="BS186" s="1"/>
  <c r="BS187" s="1"/>
  <c r="BS188" s="1"/>
  <c r="BS189" s="1"/>
  <c r="BS190" s="1"/>
  <c r="BS191" s="1"/>
  <c r="BS192" s="1"/>
  <c r="BS193" s="1"/>
  <c r="BS194" s="1"/>
  <c r="BS195" s="1"/>
  <c r="BS196" s="1"/>
  <c r="BS197" s="1"/>
  <c r="BS198" s="1"/>
  <c r="BS199" s="1"/>
  <c r="BS200" s="1"/>
  <c r="BS201" s="1"/>
  <c r="BS202" s="1"/>
  <c r="BS203" s="1"/>
  <c r="BS204" s="1"/>
  <c r="BS205" s="1"/>
  <c r="BS206" s="1"/>
  <c r="BS207" s="1"/>
  <c r="BS208" s="1"/>
  <c r="BS209" s="1"/>
  <c r="BS210" s="1"/>
  <c r="BS211" s="1"/>
  <c r="BS212" s="1"/>
  <c r="BS213" s="1"/>
  <c r="BS214" s="1"/>
  <c r="BS215" s="1"/>
  <c r="BS216" s="1"/>
  <c r="BS217" s="1"/>
  <c r="BS218" s="1"/>
  <c r="BS219" s="1"/>
  <c r="BS220" s="1"/>
  <c r="BS221" s="1"/>
  <c r="BS222" s="1"/>
  <c r="BS223" s="1"/>
  <c r="BS224" s="1"/>
  <c r="BS225" s="1"/>
  <c r="BS226" s="1"/>
  <c r="BS227" s="1"/>
  <c r="BS228" s="1"/>
  <c r="BS229" s="1"/>
  <c r="BS230" s="1"/>
  <c r="BS231" s="1"/>
  <c r="BS232" s="1"/>
  <c r="BS233" s="1"/>
  <c r="BS234" s="1"/>
  <c r="BS235" s="1"/>
  <c r="BS236" s="1"/>
  <c r="BS237" s="1"/>
  <c r="BS238" s="1"/>
  <c r="BS239" s="1"/>
  <c r="BS240" s="1"/>
  <c r="BS241" s="1"/>
  <c r="BS242" s="1"/>
  <c r="BS243" s="1"/>
  <c r="BS244" s="1"/>
  <c r="BS245" s="1"/>
  <c r="BS246" s="1"/>
  <c r="BS247" s="1"/>
  <c r="BS248" s="1"/>
  <c r="BS249" s="1"/>
  <c r="BS250" s="1"/>
  <c r="BS251" s="1"/>
  <c r="BS252" s="1"/>
  <c r="BS253" s="1"/>
  <c r="BS254" s="1"/>
  <c r="BS255" s="1"/>
  <c r="BS256" s="1"/>
  <c r="BS257" s="1"/>
  <c r="BS258" s="1"/>
  <c r="BS259" s="1"/>
  <c r="BS260" s="1"/>
  <c r="BS261" s="1"/>
  <c r="BS262" s="1"/>
  <c r="BS263" s="1"/>
  <c r="BS264" s="1"/>
  <c r="BS265" s="1"/>
  <c r="BS266" s="1"/>
  <c r="BS267" s="1"/>
  <c r="BS268" s="1"/>
  <c r="BS269" s="1"/>
  <c r="BS270" s="1"/>
  <c r="BS271" s="1"/>
  <c r="BS272" s="1"/>
  <c r="BS273" s="1"/>
  <c r="BS274" s="1"/>
  <c r="BS275" s="1"/>
  <c r="BS276" s="1"/>
  <c r="BS277" s="1"/>
  <c r="BS278" s="1"/>
  <c r="BS279" s="1"/>
  <c r="BS280" s="1"/>
  <c r="BS281" s="1"/>
  <c r="BS282" s="1"/>
  <c r="BS283" s="1"/>
  <c r="BS284" s="1"/>
  <c r="BS285" s="1"/>
  <c r="BS286" s="1"/>
  <c r="BS287" s="1"/>
  <c r="BS288" s="1"/>
  <c r="BS289" s="1"/>
  <c r="BS290" s="1"/>
  <c r="BS291" s="1"/>
  <c r="BS292" s="1"/>
  <c r="BS293" s="1"/>
  <c r="BS294" s="1"/>
  <c r="BS295" s="1"/>
  <c r="BS296" s="1"/>
  <c r="BS297" s="1"/>
  <c r="BS298" s="1"/>
  <c r="BS299" s="1"/>
  <c r="BS300" s="1"/>
  <c r="BS301" s="1"/>
  <c r="BS302" s="1"/>
  <c r="BS303" s="1"/>
  <c r="BS304" s="1"/>
  <c r="BS305" s="1"/>
  <c r="BS306" s="1"/>
  <c r="BS307" s="1"/>
  <c r="BS308" s="1"/>
  <c r="BS309" s="1"/>
  <c r="BS310" s="1"/>
  <c r="BS311" s="1"/>
  <c r="BS312" s="1"/>
  <c r="BS313" s="1"/>
  <c r="BS314" s="1"/>
  <c r="BS315" s="1"/>
  <c r="BS316" s="1"/>
  <c r="BS317" s="1"/>
  <c r="BS318" s="1"/>
  <c r="BS319" s="1"/>
  <c r="BS320" s="1"/>
  <c r="BS321" s="1"/>
  <c r="BS322" s="1"/>
  <c r="BS323" s="1"/>
  <c r="BS324" s="1"/>
  <c r="BS325" s="1"/>
  <c r="BS326" s="1"/>
  <c r="BS327" s="1"/>
  <c r="BS328" s="1"/>
  <c r="BS329" s="1"/>
  <c r="BS330" s="1"/>
  <c r="BS331" s="1"/>
  <c r="BS332" s="1"/>
  <c r="BS333" s="1"/>
  <c r="BS334" s="1"/>
  <c r="BS335" s="1"/>
  <c r="BS336" s="1"/>
  <c r="BS337" s="1"/>
  <c r="BS338" s="1"/>
  <c r="BS339" s="1"/>
  <c r="BS340" s="1"/>
  <c r="BS341" s="1"/>
  <c r="BS342" s="1"/>
  <c r="BS343" s="1"/>
  <c r="BS344" s="1"/>
  <c r="BS345" s="1"/>
  <c r="BS346" s="1"/>
  <c r="BS347" s="1"/>
  <c r="BS348" s="1"/>
  <c r="BS349" s="1"/>
  <c r="BS350" s="1"/>
  <c r="BS351" s="1"/>
  <c r="BS352" s="1"/>
  <c r="BS353" s="1"/>
  <c r="BS354" s="1"/>
  <c r="BS355" s="1"/>
  <c r="BS356" s="1"/>
  <c r="BS357" s="1"/>
  <c r="BS358" s="1"/>
  <c r="BS359" s="1"/>
  <c r="BS360" s="1"/>
  <c r="BS361" s="1"/>
  <c r="BS362" s="1"/>
  <c r="BS363" s="1"/>
  <c r="BS364" s="1"/>
  <c r="BS365" s="1"/>
  <c r="BS366" s="1"/>
  <c r="BS367" s="1"/>
  <c r="BU7"/>
  <c r="BU8" s="1"/>
  <c r="BU9" s="1"/>
  <c r="BU10" s="1"/>
  <c r="BU11" s="1"/>
  <c r="BU12" s="1"/>
  <c r="BU13" s="1"/>
  <c r="BU14" s="1"/>
  <c r="BU15" s="1"/>
  <c r="BU16" s="1"/>
  <c r="BU17" s="1"/>
  <c r="BU18" s="1"/>
  <c r="BU19" s="1"/>
  <c r="BU20" s="1"/>
  <c r="BU21" s="1"/>
  <c r="BU22" s="1"/>
  <c r="BU23" s="1"/>
  <c r="BU24" s="1"/>
  <c r="BU25" s="1"/>
  <c r="BU26" s="1"/>
  <c r="BU27" s="1"/>
  <c r="BU28" s="1"/>
  <c r="BU29" s="1"/>
  <c r="BU30" s="1"/>
  <c r="BU31" s="1"/>
  <c r="BU32" s="1"/>
  <c r="BU33" s="1"/>
  <c r="BU34" s="1"/>
  <c r="BU35" s="1"/>
  <c r="BU36" s="1"/>
  <c r="BU37" s="1"/>
  <c r="BU38" s="1"/>
  <c r="BU39" s="1"/>
  <c r="BU40" s="1"/>
  <c r="BU41" s="1"/>
  <c r="BU42" s="1"/>
  <c r="BU43" s="1"/>
  <c r="BU44" s="1"/>
  <c r="BU45" s="1"/>
  <c r="BU46" s="1"/>
  <c r="BU47" s="1"/>
  <c r="BU48" s="1"/>
  <c r="BU49" s="1"/>
  <c r="BU50" s="1"/>
  <c r="BU51" s="1"/>
  <c r="BU52" s="1"/>
  <c r="BU53" s="1"/>
  <c r="BU54" s="1"/>
  <c r="BU55" s="1"/>
  <c r="BU56" s="1"/>
  <c r="BU57" s="1"/>
  <c r="BU58" s="1"/>
  <c r="BU59" s="1"/>
  <c r="BU60" s="1"/>
  <c r="BU61" s="1"/>
  <c r="BU62" s="1"/>
  <c r="BU63" s="1"/>
  <c r="BU64" s="1"/>
  <c r="BU65" s="1"/>
  <c r="BU66" s="1"/>
  <c r="BU67" s="1"/>
  <c r="BU68" s="1"/>
  <c r="BU69" s="1"/>
  <c r="BU70" s="1"/>
  <c r="BU71" s="1"/>
  <c r="BU72" s="1"/>
  <c r="BU73" s="1"/>
  <c r="BU74" s="1"/>
  <c r="BU75" s="1"/>
  <c r="BU76" s="1"/>
  <c r="BU77" s="1"/>
  <c r="BU78" s="1"/>
  <c r="BU79" s="1"/>
  <c r="BU80" s="1"/>
  <c r="BU81" s="1"/>
  <c r="BU82" s="1"/>
  <c r="BU83" s="1"/>
  <c r="BU84" s="1"/>
  <c r="BU85" s="1"/>
  <c r="BU86" s="1"/>
  <c r="BU87" s="1"/>
  <c r="BU88" s="1"/>
  <c r="BU89" s="1"/>
  <c r="BU90" s="1"/>
  <c r="BU91" s="1"/>
  <c r="BU92" s="1"/>
  <c r="BU93" s="1"/>
  <c r="BU94" s="1"/>
  <c r="BU95" s="1"/>
  <c r="BU96" s="1"/>
  <c r="BU97" s="1"/>
  <c r="BU98" s="1"/>
  <c r="BU99" s="1"/>
  <c r="BU100" s="1"/>
  <c r="BU101" s="1"/>
  <c r="BU102" s="1"/>
  <c r="BU103" s="1"/>
  <c r="BU104" s="1"/>
  <c r="BU105" s="1"/>
  <c r="BU106" s="1"/>
  <c r="BU107" s="1"/>
  <c r="BU108" s="1"/>
  <c r="BU109" s="1"/>
  <c r="BU110" s="1"/>
  <c r="BU111" s="1"/>
  <c r="BU112" s="1"/>
  <c r="BU113" s="1"/>
  <c r="BU114" s="1"/>
  <c r="BU115" s="1"/>
  <c r="BU116" s="1"/>
  <c r="BU117" s="1"/>
  <c r="BU118" s="1"/>
  <c r="BU119" s="1"/>
  <c r="BU120" s="1"/>
  <c r="BU121" s="1"/>
  <c r="BU122" s="1"/>
  <c r="BU123" s="1"/>
  <c r="BU124" s="1"/>
  <c r="BU125" s="1"/>
  <c r="BU126" s="1"/>
  <c r="BU127" s="1"/>
  <c r="BU128" s="1"/>
  <c r="BU129" s="1"/>
  <c r="BU130" s="1"/>
  <c r="BU131" s="1"/>
  <c r="BU132" s="1"/>
  <c r="BU133" s="1"/>
  <c r="BU134" s="1"/>
  <c r="BU135" s="1"/>
  <c r="BU136" s="1"/>
  <c r="BU137" s="1"/>
  <c r="BU138" s="1"/>
  <c r="BU139" s="1"/>
  <c r="BU140" s="1"/>
  <c r="BU141" s="1"/>
  <c r="BU142" s="1"/>
  <c r="BU143" s="1"/>
  <c r="BU144" s="1"/>
  <c r="BU145" s="1"/>
  <c r="BU146" s="1"/>
  <c r="BU147" s="1"/>
  <c r="BU148" s="1"/>
  <c r="BU149" s="1"/>
  <c r="BU150" s="1"/>
  <c r="BU151" s="1"/>
  <c r="BU152" s="1"/>
  <c r="BU153" s="1"/>
  <c r="BU154" s="1"/>
  <c r="BU155" s="1"/>
  <c r="BU156" s="1"/>
  <c r="BU157" s="1"/>
  <c r="BU158" s="1"/>
  <c r="BU159" s="1"/>
  <c r="BU160" s="1"/>
  <c r="BU161" s="1"/>
  <c r="BU162" s="1"/>
  <c r="BU163" s="1"/>
  <c r="BU164" s="1"/>
  <c r="BU165" s="1"/>
  <c r="BU166" s="1"/>
  <c r="BU167" s="1"/>
  <c r="BU168" s="1"/>
  <c r="BU169" s="1"/>
  <c r="BU170" s="1"/>
  <c r="BU171" s="1"/>
  <c r="BU172" s="1"/>
  <c r="BU173" s="1"/>
  <c r="BU174" s="1"/>
  <c r="BU175" s="1"/>
  <c r="BU176" s="1"/>
  <c r="BU177" s="1"/>
  <c r="BU178" s="1"/>
  <c r="BU179" s="1"/>
  <c r="BU180" s="1"/>
  <c r="BU181" s="1"/>
  <c r="BU182" s="1"/>
  <c r="BU183" s="1"/>
  <c r="BU184" s="1"/>
  <c r="BU185" s="1"/>
  <c r="BU186" s="1"/>
  <c r="BU187" s="1"/>
  <c r="BU188" s="1"/>
  <c r="BU189" s="1"/>
  <c r="BU190" s="1"/>
  <c r="BU191" s="1"/>
  <c r="BU192" s="1"/>
  <c r="BU193" s="1"/>
  <c r="BU194" s="1"/>
  <c r="BU195" s="1"/>
  <c r="BU196" s="1"/>
  <c r="BU197" s="1"/>
  <c r="BU198" s="1"/>
  <c r="BU199" s="1"/>
  <c r="BU200" s="1"/>
  <c r="BU201" s="1"/>
  <c r="BU202" s="1"/>
  <c r="BU203" s="1"/>
  <c r="BU204" s="1"/>
  <c r="BU205" s="1"/>
  <c r="BU206" s="1"/>
  <c r="BU207" s="1"/>
  <c r="BU208" s="1"/>
  <c r="BU209" s="1"/>
  <c r="BU210" s="1"/>
  <c r="BU211" s="1"/>
  <c r="BU212" s="1"/>
  <c r="BU213" s="1"/>
  <c r="BU214" s="1"/>
  <c r="BU215" s="1"/>
  <c r="BU216" s="1"/>
  <c r="BU217" s="1"/>
  <c r="BU218" s="1"/>
  <c r="BU219" s="1"/>
  <c r="BU220" s="1"/>
  <c r="BU221" s="1"/>
  <c r="BU222" s="1"/>
  <c r="BU223" s="1"/>
  <c r="BU224" s="1"/>
  <c r="BU225" s="1"/>
  <c r="BU226" s="1"/>
  <c r="BU227" s="1"/>
  <c r="BU228" s="1"/>
  <c r="BU229" s="1"/>
  <c r="BU230" s="1"/>
  <c r="BU231" s="1"/>
  <c r="BU232" s="1"/>
  <c r="BU233" s="1"/>
  <c r="BU234" s="1"/>
  <c r="BU235" s="1"/>
  <c r="BU236" s="1"/>
  <c r="BU237" s="1"/>
  <c r="BU238" s="1"/>
  <c r="BU239" s="1"/>
  <c r="BU240" s="1"/>
  <c r="BU241" s="1"/>
  <c r="BU242" s="1"/>
  <c r="BU243" s="1"/>
  <c r="BU244" s="1"/>
  <c r="BU245" s="1"/>
  <c r="BU246" s="1"/>
  <c r="BU247" s="1"/>
  <c r="BU248" s="1"/>
  <c r="BU249" s="1"/>
  <c r="BU250" s="1"/>
  <c r="BU251" s="1"/>
  <c r="BU252" s="1"/>
  <c r="BU253" s="1"/>
  <c r="BU254" s="1"/>
  <c r="BU255" s="1"/>
  <c r="BU256" s="1"/>
  <c r="BU257" s="1"/>
  <c r="BU258" s="1"/>
  <c r="BU259" s="1"/>
  <c r="BU260" s="1"/>
  <c r="BU261" s="1"/>
  <c r="BU262" s="1"/>
  <c r="BU263" s="1"/>
  <c r="BU264" s="1"/>
  <c r="BU265" s="1"/>
  <c r="BU266" s="1"/>
  <c r="BU267" s="1"/>
  <c r="BU268" s="1"/>
  <c r="BU269" s="1"/>
  <c r="BU270" s="1"/>
  <c r="BU271" s="1"/>
  <c r="BU272" s="1"/>
  <c r="BU273" s="1"/>
  <c r="BU274" s="1"/>
  <c r="BU275" s="1"/>
  <c r="BU276" s="1"/>
  <c r="BU277" s="1"/>
  <c r="BU278" s="1"/>
  <c r="BU279" s="1"/>
  <c r="BU280" s="1"/>
  <c r="BU281" s="1"/>
  <c r="BU282" s="1"/>
  <c r="BU283" s="1"/>
  <c r="BU284" s="1"/>
  <c r="BU285" s="1"/>
  <c r="BU286" s="1"/>
  <c r="BU287" s="1"/>
  <c r="BU288" s="1"/>
  <c r="BU289" s="1"/>
  <c r="BU290" s="1"/>
  <c r="BU291" s="1"/>
  <c r="BU292" s="1"/>
  <c r="BU293" s="1"/>
  <c r="BU294" s="1"/>
  <c r="BU295" s="1"/>
  <c r="BU296" s="1"/>
  <c r="BU297" s="1"/>
  <c r="BU298" s="1"/>
  <c r="BU299" s="1"/>
  <c r="BU300" s="1"/>
  <c r="BU301" s="1"/>
  <c r="BU302" s="1"/>
  <c r="BU303" s="1"/>
  <c r="BU304" s="1"/>
  <c r="BU305" s="1"/>
  <c r="BU306" s="1"/>
  <c r="BU307" s="1"/>
  <c r="BU308" s="1"/>
  <c r="BU309" s="1"/>
  <c r="BU310" s="1"/>
  <c r="BU311" s="1"/>
  <c r="BU312" s="1"/>
  <c r="BU313" s="1"/>
  <c r="BU314" s="1"/>
  <c r="BU315" s="1"/>
  <c r="BU316" s="1"/>
  <c r="BU317" s="1"/>
  <c r="BU318" s="1"/>
  <c r="BU319" s="1"/>
  <c r="BU320" s="1"/>
  <c r="BU321" s="1"/>
  <c r="BU322" s="1"/>
  <c r="BU323" s="1"/>
  <c r="BU324" s="1"/>
  <c r="BU325" s="1"/>
  <c r="BU326" s="1"/>
  <c r="BU327" s="1"/>
  <c r="BU328" s="1"/>
  <c r="BU329" s="1"/>
  <c r="BU330" s="1"/>
  <c r="BU331" s="1"/>
  <c r="BU332" s="1"/>
  <c r="BU333" s="1"/>
  <c r="BU334" s="1"/>
  <c r="BU335" s="1"/>
  <c r="BU336" s="1"/>
  <c r="BU337" s="1"/>
  <c r="BU338" s="1"/>
  <c r="BU339" s="1"/>
  <c r="BU340" s="1"/>
  <c r="BU341" s="1"/>
  <c r="BU342" s="1"/>
  <c r="BU343" s="1"/>
  <c r="BU344" s="1"/>
  <c r="BU345" s="1"/>
  <c r="BU346" s="1"/>
  <c r="BU347" s="1"/>
  <c r="BU348" s="1"/>
  <c r="BU349" s="1"/>
  <c r="BU350" s="1"/>
  <c r="BU351" s="1"/>
  <c r="BU352" s="1"/>
  <c r="BU353" s="1"/>
  <c r="BU354" s="1"/>
  <c r="BU355" s="1"/>
  <c r="BU356" s="1"/>
  <c r="BU357" s="1"/>
  <c r="BU358" s="1"/>
  <c r="BU359" s="1"/>
  <c r="BU360" s="1"/>
  <c r="BU361" s="1"/>
  <c r="BU362" s="1"/>
  <c r="BU363" s="1"/>
  <c r="BU364" s="1"/>
  <c r="BU365" s="1"/>
  <c r="BU366" s="1"/>
  <c r="BU367" s="1"/>
  <c r="BW7"/>
  <c r="BW8" s="1"/>
  <c r="BW9" s="1"/>
  <c r="BW10" s="1"/>
  <c r="BW11" s="1"/>
  <c r="BW12" s="1"/>
  <c r="BW13" s="1"/>
  <c r="BW14" s="1"/>
  <c r="BW15" s="1"/>
  <c r="BW16" s="1"/>
  <c r="BW17" s="1"/>
  <c r="BW18" s="1"/>
  <c r="BW19" s="1"/>
  <c r="BW20" s="1"/>
  <c r="BW21" s="1"/>
  <c r="BW22" s="1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W38" s="1"/>
  <c r="BW39" s="1"/>
  <c r="BW40" s="1"/>
  <c r="BW41" s="1"/>
  <c r="BW42" s="1"/>
  <c r="BW43" s="1"/>
  <c r="BW44" s="1"/>
  <c r="BW45" s="1"/>
  <c r="BW46" s="1"/>
  <c r="BW47" s="1"/>
  <c r="BW48" s="1"/>
  <c r="BW49" s="1"/>
  <c r="BW50" s="1"/>
  <c r="BW51" s="1"/>
  <c r="BW52" s="1"/>
  <c r="BW53" s="1"/>
  <c r="BW54" s="1"/>
  <c r="BW55" s="1"/>
  <c r="BW56" s="1"/>
  <c r="BW57" s="1"/>
  <c r="BW58" s="1"/>
  <c r="BW59" s="1"/>
  <c r="BW60" s="1"/>
  <c r="BW61" s="1"/>
  <c r="BW62" s="1"/>
  <c r="BW63" s="1"/>
  <c r="BW64" s="1"/>
  <c r="BW65" s="1"/>
  <c r="BW66" s="1"/>
  <c r="BW67" s="1"/>
  <c r="BW68" s="1"/>
  <c r="BW69" s="1"/>
  <c r="BW70" s="1"/>
  <c r="BW71" s="1"/>
  <c r="BW72" s="1"/>
  <c r="BW73" s="1"/>
  <c r="BW74" s="1"/>
  <c r="BW75" s="1"/>
  <c r="BW76" s="1"/>
  <c r="BW77" s="1"/>
  <c r="BW78" s="1"/>
  <c r="BW79" s="1"/>
  <c r="BW80" s="1"/>
  <c r="BW81" s="1"/>
  <c r="BW82" s="1"/>
  <c r="BW83" s="1"/>
  <c r="BW84" s="1"/>
  <c r="BW85" s="1"/>
  <c r="BW86" s="1"/>
  <c r="BW87" s="1"/>
  <c r="BW88" s="1"/>
  <c r="BW89" s="1"/>
  <c r="BW90" s="1"/>
  <c r="BW91" s="1"/>
  <c r="BW92" s="1"/>
  <c r="BW93" s="1"/>
  <c r="BW94" s="1"/>
  <c r="BW95" s="1"/>
  <c r="BW96" s="1"/>
  <c r="BW97" s="1"/>
  <c r="BW98" s="1"/>
  <c r="BW99" s="1"/>
  <c r="BW100" s="1"/>
  <c r="BW101" s="1"/>
  <c r="BW102" s="1"/>
  <c r="BW103" s="1"/>
  <c r="BW104" s="1"/>
  <c r="BW105" s="1"/>
  <c r="BW106" s="1"/>
  <c r="BW107" s="1"/>
  <c r="BW108" s="1"/>
  <c r="BW109" s="1"/>
  <c r="BW110" s="1"/>
  <c r="BW111" s="1"/>
  <c r="BW112" s="1"/>
  <c r="BW113" s="1"/>
  <c r="BW114" s="1"/>
  <c r="BW115" s="1"/>
  <c r="BW116" s="1"/>
  <c r="BW117" s="1"/>
  <c r="BW118" s="1"/>
  <c r="BW119" s="1"/>
  <c r="BW120" s="1"/>
  <c r="BW121" s="1"/>
  <c r="BW122" s="1"/>
  <c r="BW123" s="1"/>
  <c r="BW124" s="1"/>
  <c r="BW125" s="1"/>
  <c r="BW126" s="1"/>
  <c r="BW127" s="1"/>
  <c r="BW128" s="1"/>
  <c r="BW129" s="1"/>
  <c r="BW130" s="1"/>
  <c r="BW131" s="1"/>
  <c r="BW132" s="1"/>
  <c r="BW133" s="1"/>
  <c r="BW134" s="1"/>
  <c r="BW135" s="1"/>
  <c r="BW136" s="1"/>
  <c r="BW137" s="1"/>
  <c r="BW138" s="1"/>
  <c r="BW139" s="1"/>
  <c r="BW140" s="1"/>
  <c r="BW141" s="1"/>
  <c r="BW142" s="1"/>
  <c r="BW143" s="1"/>
  <c r="BW144" s="1"/>
  <c r="BW145" s="1"/>
  <c r="BW146" s="1"/>
  <c r="BW147" s="1"/>
  <c r="BW148" s="1"/>
  <c r="BW149" s="1"/>
  <c r="BW150" s="1"/>
  <c r="BW151" s="1"/>
  <c r="BW152" s="1"/>
  <c r="BW153" s="1"/>
  <c r="BW154" s="1"/>
  <c r="BW155" s="1"/>
  <c r="BW156" s="1"/>
  <c r="BW157" s="1"/>
  <c r="BW158" s="1"/>
  <c r="BW159" s="1"/>
  <c r="BW160" s="1"/>
  <c r="BW161" s="1"/>
  <c r="BW162" s="1"/>
  <c r="BW163" s="1"/>
  <c r="BW164" s="1"/>
  <c r="BW165" s="1"/>
  <c r="BW166" s="1"/>
  <c r="BW167" s="1"/>
  <c r="BW168" s="1"/>
  <c r="BW169" s="1"/>
  <c r="BW170" s="1"/>
  <c r="BW171" s="1"/>
  <c r="BW172" s="1"/>
  <c r="BW173" s="1"/>
  <c r="BW174" s="1"/>
  <c r="BW175" s="1"/>
  <c r="BW176" s="1"/>
  <c r="BW177" s="1"/>
  <c r="BW178" s="1"/>
  <c r="BW179" s="1"/>
  <c r="BW180" s="1"/>
  <c r="BW181" s="1"/>
  <c r="BW182" s="1"/>
  <c r="BW183" s="1"/>
  <c r="BW184" s="1"/>
  <c r="BW185" s="1"/>
  <c r="BW186" s="1"/>
  <c r="BW187" s="1"/>
  <c r="BW188" s="1"/>
  <c r="BW189" s="1"/>
  <c r="BW190" s="1"/>
  <c r="BW191" s="1"/>
  <c r="BW192" s="1"/>
  <c r="BW193" s="1"/>
  <c r="BW194" s="1"/>
  <c r="BW195" s="1"/>
  <c r="BW196" s="1"/>
  <c r="BW197" s="1"/>
  <c r="BW198" s="1"/>
  <c r="BW199" s="1"/>
  <c r="BW200" s="1"/>
  <c r="BW201" s="1"/>
  <c r="BW202" s="1"/>
  <c r="BW203" s="1"/>
  <c r="BW204" s="1"/>
  <c r="BW205" s="1"/>
  <c r="BW206" s="1"/>
  <c r="BW207" s="1"/>
  <c r="BW208" s="1"/>
  <c r="BW209" s="1"/>
  <c r="BW210" s="1"/>
  <c r="BW211" s="1"/>
  <c r="BW212" s="1"/>
  <c r="BW213" s="1"/>
  <c r="BW214" s="1"/>
  <c r="BW215" s="1"/>
  <c r="BW216" s="1"/>
  <c r="BW217" s="1"/>
  <c r="BW218" s="1"/>
  <c r="BW219" s="1"/>
  <c r="BW220" s="1"/>
  <c r="BW221" s="1"/>
  <c r="BW222" s="1"/>
  <c r="BW223" s="1"/>
  <c r="BW224" s="1"/>
  <c r="BW225" s="1"/>
  <c r="BW226" s="1"/>
  <c r="BW227" s="1"/>
  <c r="BW228" s="1"/>
  <c r="BW229" s="1"/>
  <c r="BW230" s="1"/>
  <c r="BW231" s="1"/>
  <c r="BW232" s="1"/>
  <c r="BW233" s="1"/>
  <c r="BW234" s="1"/>
  <c r="BW235" s="1"/>
  <c r="BW236" s="1"/>
  <c r="BW237" s="1"/>
  <c r="BW238" s="1"/>
  <c r="BW239" s="1"/>
  <c r="BW240" s="1"/>
  <c r="BW241" s="1"/>
  <c r="BW242" s="1"/>
  <c r="BW243" s="1"/>
  <c r="BW244" s="1"/>
  <c r="BW245" s="1"/>
  <c r="BW246" s="1"/>
  <c r="BW247" s="1"/>
  <c r="BW248" s="1"/>
  <c r="BW249" s="1"/>
  <c r="BW250" s="1"/>
  <c r="BW251" s="1"/>
  <c r="BW252" s="1"/>
  <c r="BW253" s="1"/>
  <c r="BW254" s="1"/>
  <c r="BW255" s="1"/>
  <c r="BW256" s="1"/>
  <c r="BW257" s="1"/>
  <c r="BW258" s="1"/>
  <c r="BW259" s="1"/>
  <c r="BW260" s="1"/>
  <c r="BW261" s="1"/>
  <c r="BW262" s="1"/>
  <c r="BW263" s="1"/>
  <c r="BW264" s="1"/>
  <c r="BW265" s="1"/>
  <c r="BW266" s="1"/>
  <c r="BW267" s="1"/>
  <c r="BW268" s="1"/>
  <c r="BW269" s="1"/>
  <c r="BW270" s="1"/>
  <c r="BW271" s="1"/>
  <c r="BW272" s="1"/>
  <c r="BW273" s="1"/>
  <c r="BW274" s="1"/>
  <c r="BW275" s="1"/>
  <c r="BW276" s="1"/>
  <c r="BW277" s="1"/>
  <c r="BW278" s="1"/>
  <c r="BW279" s="1"/>
  <c r="BW280" s="1"/>
  <c r="BW281" s="1"/>
  <c r="BW282" s="1"/>
  <c r="BW283" s="1"/>
  <c r="BW284" s="1"/>
  <c r="BW285" s="1"/>
  <c r="BW286" s="1"/>
  <c r="BW287" s="1"/>
  <c r="BW288" s="1"/>
  <c r="BW289" s="1"/>
  <c r="BW290" s="1"/>
  <c r="BW291" s="1"/>
  <c r="BW292" s="1"/>
  <c r="BW293" s="1"/>
  <c r="BW294" s="1"/>
  <c r="BW295" s="1"/>
  <c r="BW296" s="1"/>
  <c r="BW297" s="1"/>
  <c r="BW298" s="1"/>
  <c r="BW299" s="1"/>
  <c r="BW300" s="1"/>
  <c r="BW301" s="1"/>
  <c r="BW302" s="1"/>
  <c r="BW303" s="1"/>
  <c r="BW304" s="1"/>
  <c r="BW305" s="1"/>
  <c r="BW306" s="1"/>
  <c r="BW307" s="1"/>
  <c r="BW308" s="1"/>
  <c r="BW309" s="1"/>
  <c r="BW310" s="1"/>
  <c r="BW311" s="1"/>
  <c r="BW312" s="1"/>
  <c r="BW313" s="1"/>
  <c r="BW314" s="1"/>
  <c r="BW315" s="1"/>
  <c r="BW316" s="1"/>
  <c r="BW317" s="1"/>
  <c r="BW318" s="1"/>
  <c r="BW319" s="1"/>
  <c r="BW320" s="1"/>
  <c r="BW321" s="1"/>
  <c r="BW322" s="1"/>
  <c r="BW323" s="1"/>
  <c r="BW324" s="1"/>
  <c r="BW325" s="1"/>
  <c r="BW326" s="1"/>
  <c r="BW327" s="1"/>
  <c r="BW328" s="1"/>
  <c r="BW329" s="1"/>
  <c r="BW330" s="1"/>
  <c r="BW331" s="1"/>
  <c r="BW332" s="1"/>
  <c r="BW333" s="1"/>
  <c r="BW334" s="1"/>
  <c r="BW335" s="1"/>
  <c r="BW336" s="1"/>
  <c r="BW337" s="1"/>
  <c r="BW338" s="1"/>
  <c r="BW339" s="1"/>
  <c r="BW340" s="1"/>
  <c r="BW341" s="1"/>
  <c r="BW342" s="1"/>
  <c r="BW343" s="1"/>
  <c r="BW344" s="1"/>
  <c r="BW345" s="1"/>
  <c r="BW346" s="1"/>
  <c r="BW347" s="1"/>
  <c r="BW348" s="1"/>
  <c r="BW349" s="1"/>
  <c r="BW350" s="1"/>
  <c r="BW351" s="1"/>
  <c r="BW352" s="1"/>
  <c r="BW353" s="1"/>
  <c r="BW354" s="1"/>
  <c r="BW355" s="1"/>
  <c r="BW356" s="1"/>
  <c r="BW357" s="1"/>
  <c r="BW358" s="1"/>
  <c r="BW359" s="1"/>
  <c r="BW360" s="1"/>
  <c r="BW361" s="1"/>
  <c r="BW362" s="1"/>
  <c r="BW363" s="1"/>
  <c r="BW364" s="1"/>
  <c r="BW365" s="1"/>
  <c r="BW366" s="1"/>
  <c r="BW367" s="1"/>
  <c r="BY7"/>
  <c r="BY8" s="1"/>
  <c r="BY9" s="1"/>
  <c r="BY10" s="1"/>
  <c r="BY11" s="1"/>
  <c r="BY12" s="1"/>
  <c r="BY13" s="1"/>
  <c r="BY14" s="1"/>
  <c r="BY15" s="1"/>
  <c r="BY16" s="1"/>
  <c r="BY17" s="1"/>
  <c r="BY18" s="1"/>
  <c r="BY19" s="1"/>
  <c r="BY20" s="1"/>
  <c r="BY21" s="1"/>
  <c r="BY22" s="1"/>
  <c r="BY23" s="1"/>
  <c r="BY24" s="1"/>
  <c r="BY25" s="1"/>
  <c r="BY26" s="1"/>
  <c r="BY27" s="1"/>
  <c r="BY28" s="1"/>
  <c r="BY29" s="1"/>
  <c r="BY30" s="1"/>
  <c r="BY31" s="1"/>
  <c r="BY32" s="1"/>
  <c r="BY33" s="1"/>
  <c r="BY34" s="1"/>
  <c r="BY35" s="1"/>
  <c r="BY36" s="1"/>
  <c r="BY37" s="1"/>
  <c r="BY38" s="1"/>
  <c r="BY39" s="1"/>
  <c r="BY40" s="1"/>
  <c r="BY41" s="1"/>
  <c r="BY42" s="1"/>
  <c r="BY43" s="1"/>
  <c r="BY44" s="1"/>
  <c r="BY45" s="1"/>
  <c r="BY46" s="1"/>
  <c r="BY47" s="1"/>
  <c r="BY48" s="1"/>
  <c r="BY49" s="1"/>
  <c r="BY50" s="1"/>
  <c r="BY51" s="1"/>
  <c r="BY52" s="1"/>
  <c r="BY53" s="1"/>
  <c r="BY54" s="1"/>
  <c r="BY55" s="1"/>
  <c r="BY56" s="1"/>
  <c r="BY57" s="1"/>
  <c r="BY58" s="1"/>
  <c r="BY59" s="1"/>
  <c r="BY60" s="1"/>
  <c r="BY61" s="1"/>
  <c r="BY62" s="1"/>
  <c r="BY63" s="1"/>
  <c r="BY64" s="1"/>
  <c r="BY65" s="1"/>
  <c r="BY66" s="1"/>
  <c r="BY67" s="1"/>
  <c r="BY68" s="1"/>
  <c r="BY69" s="1"/>
  <c r="BY70" s="1"/>
  <c r="AC7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A7"/>
  <c r="AA8" s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AA148" s="1"/>
  <c r="AA149" s="1"/>
  <c r="AA150" s="1"/>
  <c r="AA151" s="1"/>
  <c r="AA152" s="1"/>
  <c r="AA153" s="1"/>
  <c r="AA154" s="1"/>
  <c r="AA155" s="1"/>
  <c r="AA156" s="1"/>
  <c r="AA157" s="1"/>
  <c r="AA158" s="1"/>
  <c r="AA159" s="1"/>
  <c r="AA160" s="1"/>
  <c r="AA161" s="1"/>
  <c r="AA162" s="1"/>
  <c r="AA163" s="1"/>
  <c r="AA164" s="1"/>
  <c r="AA165" s="1"/>
  <c r="AA166" s="1"/>
  <c r="AA167" s="1"/>
  <c r="AA168" s="1"/>
  <c r="AA169" s="1"/>
  <c r="AA170" s="1"/>
  <c r="AA171" s="1"/>
  <c r="AA172" s="1"/>
  <c r="AA173" s="1"/>
  <c r="AA174" s="1"/>
  <c r="AA175" s="1"/>
  <c r="AA176" s="1"/>
  <c r="AA177" s="1"/>
  <c r="AA178" s="1"/>
  <c r="AA179" s="1"/>
  <c r="AA180" s="1"/>
  <c r="AA181" s="1"/>
  <c r="AA182" s="1"/>
  <c r="AA183" s="1"/>
  <c r="AA184" s="1"/>
  <c r="AA185" s="1"/>
  <c r="AA186" s="1"/>
  <c r="AA187" s="1"/>
  <c r="AA188" s="1"/>
  <c r="AA189" s="1"/>
  <c r="AA190" s="1"/>
  <c r="AA191" s="1"/>
  <c r="AA192" s="1"/>
  <c r="AA193" s="1"/>
  <c r="AA194" s="1"/>
  <c r="AA195" s="1"/>
  <c r="AA196" s="1"/>
  <c r="AA197" s="1"/>
  <c r="AA198" s="1"/>
  <c r="AA199" s="1"/>
  <c r="AA200" s="1"/>
  <c r="AA201" s="1"/>
  <c r="AA202" s="1"/>
  <c r="AA203" s="1"/>
  <c r="AA204" s="1"/>
  <c r="AA205" s="1"/>
  <c r="AA206" s="1"/>
  <c r="AA207" s="1"/>
  <c r="AA208" s="1"/>
  <c r="AA209" s="1"/>
  <c r="AA210" s="1"/>
  <c r="AA211" s="1"/>
  <c r="AA212" s="1"/>
  <c r="AA213" s="1"/>
  <c r="AA214" s="1"/>
  <c r="AA215" s="1"/>
  <c r="AA216" s="1"/>
  <c r="AA217" s="1"/>
  <c r="AA218" s="1"/>
  <c r="AA219" s="1"/>
  <c r="AA220" s="1"/>
  <c r="AA221" s="1"/>
  <c r="AA222" s="1"/>
  <c r="AA223" s="1"/>
  <c r="AA224" s="1"/>
  <c r="AA225" s="1"/>
  <c r="AA226" s="1"/>
  <c r="AA227" s="1"/>
  <c r="AA228" s="1"/>
  <c r="AA229" s="1"/>
  <c r="AA230" s="1"/>
  <c r="AA231" s="1"/>
  <c r="AA232" s="1"/>
  <c r="AA233" s="1"/>
  <c r="AA234" s="1"/>
  <c r="AA235" s="1"/>
  <c r="AA236" s="1"/>
  <c r="AA237" s="1"/>
  <c r="AA238" s="1"/>
  <c r="AA239" s="1"/>
  <c r="AA240" s="1"/>
  <c r="AA241" s="1"/>
  <c r="AA242" s="1"/>
  <c r="AA243" s="1"/>
  <c r="AA244" s="1"/>
  <c r="AA245" s="1"/>
  <c r="AA246" s="1"/>
  <c r="AA247" s="1"/>
  <c r="AA248" s="1"/>
  <c r="AA249" s="1"/>
  <c r="AA250" s="1"/>
  <c r="AA251" s="1"/>
  <c r="AA252" s="1"/>
  <c r="AA253" s="1"/>
  <c r="AA254" s="1"/>
  <c r="AA255" s="1"/>
  <c r="AA256" s="1"/>
  <c r="AA257" s="1"/>
  <c r="AA258" s="1"/>
  <c r="AA259" s="1"/>
  <c r="AA260" s="1"/>
  <c r="AA261" s="1"/>
  <c r="AA262" s="1"/>
  <c r="AA263" s="1"/>
  <c r="AA264" s="1"/>
  <c r="AA265" s="1"/>
  <c r="AA266" s="1"/>
  <c r="AA267" s="1"/>
  <c r="AA268" s="1"/>
  <c r="AA269" s="1"/>
  <c r="AA270" s="1"/>
  <c r="AA271" s="1"/>
  <c r="AA272" s="1"/>
  <c r="AA273" s="1"/>
  <c r="AA274" s="1"/>
  <c r="AA275" s="1"/>
  <c r="AA276" s="1"/>
  <c r="AA277" s="1"/>
  <c r="AA278" s="1"/>
  <c r="AA279" s="1"/>
  <c r="AA280" s="1"/>
  <c r="AA281" s="1"/>
  <c r="AA282" s="1"/>
  <c r="AA283" s="1"/>
  <c r="AA284" s="1"/>
  <c r="AA285" s="1"/>
  <c r="AA286" s="1"/>
  <c r="AA287" s="1"/>
  <c r="AA288" s="1"/>
  <c r="AA289" s="1"/>
  <c r="AA290" s="1"/>
  <c r="AA291" s="1"/>
  <c r="AA292" s="1"/>
  <c r="AA293" s="1"/>
  <c r="AA294" s="1"/>
  <c r="AA295" s="1"/>
  <c r="AA296" s="1"/>
  <c r="AA297" s="1"/>
  <c r="AA298" s="1"/>
  <c r="AA299" s="1"/>
  <c r="AA300" s="1"/>
  <c r="AA301" s="1"/>
  <c r="AA302" s="1"/>
  <c r="AA303" s="1"/>
  <c r="AA304" s="1"/>
  <c r="AA305" s="1"/>
  <c r="AA306" s="1"/>
  <c r="AA307" s="1"/>
  <c r="AA308" s="1"/>
  <c r="AA309" s="1"/>
  <c r="AA310" s="1"/>
  <c r="AA311" s="1"/>
  <c r="AA312" s="1"/>
  <c r="AA313" s="1"/>
  <c r="AA314" s="1"/>
  <c r="AA315" s="1"/>
  <c r="AA316" s="1"/>
  <c r="AA317" s="1"/>
  <c r="AA318" s="1"/>
  <c r="AA319" s="1"/>
  <c r="AA320" s="1"/>
  <c r="AA321" s="1"/>
  <c r="AA322" s="1"/>
  <c r="AA323" s="1"/>
  <c r="AA324" s="1"/>
  <c r="AA325" s="1"/>
  <c r="AA326" s="1"/>
  <c r="AA327" s="1"/>
  <c r="AA328" s="1"/>
  <c r="AA329" s="1"/>
  <c r="AA330" s="1"/>
  <c r="AA331" s="1"/>
  <c r="AA332" s="1"/>
  <c r="AA333" s="1"/>
  <c r="AA334" s="1"/>
  <c r="AA335" s="1"/>
  <c r="AA336" s="1"/>
  <c r="AA337" s="1"/>
  <c r="AA338" s="1"/>
  <c r="AA339" s="1"/>
  <c r="AA340" s="1"/>
  <c r="AA341" s="1"/>
  <c r="AA342" s="1"/>
  <c r="AA343" s="1"/>
  <c r="AA344" s="1"/>
  <c r="AA345" s="1"/>
  <c r="AA346" s="1"/>
  <c r="AA347" s="1"/>
  <c r="AA348" s="1"/>
  <c r="AA349" s="1"/>
  <c r="AA350" s="1"/>
  <c r="AA351" s="1"/>
  <c r="AA352" s="1"/>
  <c r="AA353" s="1"/>
  <c r="AA354" s="1"/>
  <c r="AA355" s="1"/>
  <c r="AA356" s="1"/>
  <c r="AA357" s="1"/>
  <c r="AA358" s="1"/>
  <c r="AA359" s="1"/>
  <c r="AA360" s="1"/>
  <c r="AA361" s="1"/>
  <c r="AA362" s="1"/>
  <c r="AA363" s="1"/>
  <c r="AA364" s="1"/>
  <c r="AA365" s="1"/>
  <c r="AA366" s="1"/>
  <c r="AA367" s="1"/>
  <c r="Y7"/>
  <c r="Y8" s="1"/>
  <c r="W7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W133" s="1"/>
  <c r="W134" s="1"/>
  <c r="W135" s="1"/>
  <c r="W136" s="1"/>
  <c r="W137" s="1"/>
  <c r="W138" s="1"/>
  <c r="W139" s="1"/>
  <c r="W140" s="1"/>
  <c r="W141" s="1"/>
  <c r="W142" s="1"/>
  <c r="W143" s="1"/>
  <c r="W144" s="1"/>
  <c r="W145" s="1"/>
  <c r="W146" s="1"/>
  <c r="W147" s="1"/>
  <c r="W148" s="1"/>
  <c r="W149" s="1"/>
  <c r="W150" s="1"/>
  <c r="W151" s="1"/>
  <c r="W152" s="1"/>
  <c r="W153" s="1"/>
  <c r="W154" s="1"/>
  <c r="W155" s="1"/>
  <c r="W156" s="1"/>
  <c r="W157" s="1"/>
  <c r="W158" s="1"/>
  <c r="W159" s="1"/>
  <c r="W160" s="1"/>
  <c r="W161" s="1"/>
  <c r="W162" s="1"/>
  <c r="W163" s="1"/>
  <c r="W164" s="1"/>
  <c r="W165" s="1"/>
  <c r="W166" s="1"/>
  <c r="W167" s="1"/>
  <c r="W168" s="1"/>
  <c r="W169" s="1"/>
  <c r="W170" s="1"/>
  <c r="W171" s="1"/>
  <c r="W172" s="1"/>
  <c r="W173" s="1"/>
  <c r="W174" s="1"/>
  <c r="W175" s="1"/>
  <c r="W176" s="1"/>
  <c r="W177" s="1"/>
  <c r="W178" s="1"/>
  <c r="W179" s="1"/>
  <c r="W180" s="1"/>
  <c r="W181" s="1"/>
  <c r="W182" s="1"/>
  <c r="W183" s="1"/>
  <c r="W184" s="1"/>
  <c r="W185" s="1"/>
  <c r="W186" s="1"/>
  <c r="W187" s="1"/>
  <c r="W188" s="1"/>
  <c r="W189" s="1"/>
  <c r="W190" s="1"/>
  <c r="W191" s="1"/>
  <c r="W192" s="1"/>
  <c r="W193" s="1"/>
  <c r="W194" s="1"/>
  <c r="W195" s="1"/>
  <c r="W196" s="1"/>
  <c r="W197" s="1"/>
  <c r="W198" s="1"/>
  <c r="W199" s="1"/>
  <c r="W200" s="1"/>
  <c r="W201" s="1"/>
  <c r="W202" s="1"/>
  <c r="W203" s="1"/>
  <c r="W204" s="1"/>
  <c r="W205" s="1"/>
  <c r="W206" s="1"/>
  <c r="W207" s="1"/>
  <c r="W208" s="1"/>
  <c r="W209" s="1"/>
  <c r="W210" s="1"/>
  <c r="W211" s="1"/>
  <c r="W212" s="1"/>
  <c r="W213" s="1"/>
  <c r="W214" s="1"/>
  <c r="W215" s="1"/>
  <c r="W216" s="1"/>
  <c r="W217" s="1"/>
  <c r="W218" s="1"/>
  <c r="W219" s="1"/>
  <c r="W220" s="1"/>
  <c r="W221" s="1"/>
  <c r="W222" s="1"/>
  <c r="W223" s="1"/>
  <c r="W224" s="1"/>
  <c r="W225" s="1"/>
  <c r="W226" s="1"/>
  <c r="W227" s="1"/>
  <c r="W228" s="1"/>
  <c r="W229" s="1"/>
  <c r="W230" s="1"/>
  <c r="W231" s="1"/>
  <c r="W232" s="1"/>
  <c r="W233" s="1"/>
  <c r="W234" s="1"/>
  <c r="W235" s="1"/>
  <c r="W236" s="1"/>
  <c r="W237" s="1"/>
  <c r="W238" s="1"/>
  <c r="W239" s="1"/>
  <c r="W240" s="1"/>
  <c r="W241" s="1"/>
  <c r="W242" s="1"/>
  <c r="W243" s="1"/>
  <c r="W244" s="1"/>
  <c r="W245" s="1"/>
  <c r="W246" s="1"/>
  <c r="W247" s="1"/>
  <c r="W248" s="1"/>
  <c r="W249" s="1"/>
  <c r="W250" s="1"/>
  <c r="W251" s="1"/>
  <c r="W252" s="1"/>
  <c r="W253" s="1"/>
  <c r="W254" s="1"/>
  <c r="W255" s="1"/>
  <c r="W256" s="1"/>
  <c r="W257" s="1"/>
  <c r="W258" s="1"/>
  <c r="W259" s="1"/>
  <c r="W260" s="1"/>
  <c r="W261" s="1"/>
  <c r="W262" s="1"/>
  <c r="W263" s="1"/>
  <c r="W264" s="1"/>
  <c r="W265" s="1"/>
  <c r="W266" s="1"/>
  <c r="W267" s="1"/>
  <c r="W268" s="1"/>
  <c r="W269" s="1"/>
  <c r="W270" s="1"/>
  <c r="W271" s="1"/>
  <c r="W272" s="1"/>
  <c r="W273" s="1"/>
  <c r="W274" s="1"/>
  <c r="W275" s="1"/>
  <c r="W276" s="1"/>
  <c r="W277" s="1"/>
  <c r="W278" s="1"/>
  <c r="W279" s="1"/>
  <c r="W280" s="1"/>
  <c r="W281" s="1"/>
  <c r="W282" s="1"/>
  <c r="W283" s="1"/>
  <c r="W284" s="1"/>
  <c r="W285" s="1"/>
  <c r="W286" s="1"/>
  <c r="W287" s="1"/>
  <c r="W288" s="1"/>
  <c r="W289" s="1"/>
  <c r="W290" s="1"/>
  <c r="W291" s="1"/>
  <c r="W292" s="1"/>
  <c r="W293" s="1"/>
  <c r="W294" s="1"/>
  <c r="W295" s="1"/>
  <c r="W296" s="1"/>
  <c r="W297" s="1"/>
  <c r="W298" s="1"/>
  <c r="W299" s="1"/>
  <c r="W300" s="1"/>
  <c r="W301" s="1"/>
  <c r="W302" s="1"/>
  <c r="W303" s="1"/>
  <c r="W304" s="1"/>
  <c r="W305" s="1"/>
  <c r="W306" s="1"/>
  <c r="W307" s="1"/>
  <c r="W308" s="1"/>
  <c r="W309" s="1"/>
  <c r="W310" s="1"/>
  <c r="W311" s="1"/>
  <c r="W312" s="1"/>
  <c r="W313" s="1"/>
  <c r="W314" s="1"/>
  <c r="W315" s="1"/>
  <c r="W316" s="1"/>
  <c r="W317" s="1"/>
  <c r="W318" s="1"/>
  <c r="W319" s="1"/>
  <c r="W320" s="1"/>
  <c r="W321" s="1"/>
  <c r="W322" s="1"/>
  <c r="W323" s="1"/>
  <c r="W324" s="1"/>
  <c r="W325" s="1"/>
  <c r="W326" s="1"/>
  <c r="W327" s="1"/>
  <c r="W328" s="1"/>
  <c r="W329" s="1"/>
  <c r="W330" s="1"/>
  <c r="W331" s="1"/>
  <c r="W332" s="1"/>
  <c r="W333" s="1"/>
  <c r="W334" s="1"/>
  <c r="W335" s="1"/>
  <c r="W336" s="1"/>
  <c r="W337" s="1"/>
  <c r="W338" s="1"/>
  <c r="W339" s="1"/>
  <c r="W340" s="1"/>
  <c r="W341" s="1"/>
  <c r="W342" s="1"/>
  <c r="W343" s="1"/>
  <c r="W344" s="1"/>
  <c r="W345" s="1"/>
  <c r="W346" s="1"/>
  <c r="W347" s="1"/>
  <c r="W348" s="1"/>
  <c r="W349" s="1"/>
  <c r="W350" s="1"/>
  <c r="W351" s="1"/>
  <c r="W352" s="1"/>
  <c r="W353" s="1"/>
  <c r="W354" s="1"/>
  <c r="W355" s="1"/>
  <c r="W356" s="1"/>
  <c r="W357" s="1"/>
  <c r="W358" s="1"/>
  <c r="W359" s="1"/>
  <c r="W360" s="1"/>
  <c r="W361" s="1"/>
  <c r="W362" s="1"/>
  <c r="W363" s="1"/>
  <c r="W364" s="1"/>
  <c r="W365" s="1"/>
  <c r="W366" s="1"/>
  <c r="U7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U302" s="1"/>
  <c r="U303" s="1"/>
  <c r="U304" s="1"/>
  <c r="U305" s="1"/>
  <c r="U306" s="1"/>
  <c r="U307" s="1"/>
  <c r="U308" s="1"/>
  <c r="U309" s="1"/>
  <c r="U310" s="1"/>
  <c r="U311" s="1"/>
  <c r="U312" s="1"/>
  <c r="U313" s="1"/>
  <c r="U314" s="1"/>
  <c r="U315" s="1"/>
  <c r="U316" s="1"/>
  <c r="U317" s="1"/>
  <c r="U318" s="1"/>
  <c r="U319" s="1"/>
  <c r="U320" s="1"/>
  <c r="U321" s="1"/>
  <c r="U322" s="1"/>
  <c r="U323" s="1"/>
  <c r="U324" s="1"/>
  <c r="U325" s="1"/>
  <c r="U326" s="1"/>
  <c r="U327" s="1"/>
  <c r="U328" s="1"/>
  <c r="U329" s="1"/>
  <c r="U330" s="1"/>
  <c r="U331" s="1"/>
  <c r="U332" s="1"/>
  <c r="U333" s="1"/>
  <c r="U334" s="1"/>
  <c r="U335" s="1"/>
  <c r="U336" s="1"/>
  <c r="U337" s="1"/>
  <c r="U338" s="1"/>
  <c r="U339" s="1"/>
  <c r="U340" s="1"/>
  <c r="U341" s="1"/>
  <c r="U342" s="1"/>
  <c r="U343" s="1"/>
  <c r="U344" s="1"/>
  <c r="U345" s="1"/>
  <c r="U346" s="1"/>
  <c r="U347" s="1"/>
  <c r="U348" s="1"/>
  <c r="U349" s="1"/>
  <c r="U350" s="1"/>
  <c r="U351" s="1"/>
  <c r="U352" s="1"/>
  <c r="U353" s="1"/>
  <c r="U354" s="1"/>
  <c r="U355" s="1"/>
  <c r="U356" s="1"/>
  <c r="U357" s="1"/>
  <c r="U358" s="1"/>
  <c r="U359" s="1"/>
  <c r="U360" s="1"/>
  <c r="U361" s="1"/>
  <c r="U362" s="1"/>
  <c r="U363" s="1"/>
  <c r="U364" s="1"/>
  <c r="U365" s="1"/>
  <c r="U366" s="1"/>
  <c r="S7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E365" i="3"/>
  <c r="I366" i="2" s="1"/>
  <c r="E364" i="3"/>
  <c r="I365" i="2" s="1"/>
  <c r="E363" i="3"/>
  <c r="I364" i="2" s="1"/>
  <c r="E362" i="3"/>
  <c r="I363" i="2" s="1"/>
  <c r="E361" i="3"/>
  <c r="I362" i="2" s="1"/>
  <c r="E360" i="3"/>
  <c r="I361" i="2" s="1"/>
  <c r="E359" i="3"/>
  <c r="I360" i="2" s="1"/>
  <c r="E358" i="3"/>
  <c r="I359" i="2" s="1"/>
  <c r="E357" i="3"/>
  <c r="I358" i="2" s="1"/>
  <c r="E356" i="3"/>
  <c r="I357" i="2" s="1"/>
  <c r="E355" i="3"/>
  <c r="I356" i="2" s="1"/>
  <c r="E354" i="3"/>
  <c r="I355" i="2" s="1"/>
  <c r="E353" i="3"/>
  <c r="I354" i="2" s="1"/>
  <c r="E352" i="3"/>
  <c r="I353" i="2" s="1"/>
  <c r="E351" i="3"/>
  <c r="I352" i="2" s="1"/>
  <c r="E350" i="3"/>
  <c r="I351" i="2" s="1"/>
  <c r="E349" i="3"/>
  <c r="I350" i="2" s="1"/>
  <c r="E348" i="3"/>
  <c r="I349" i="2" s="1"/>
  <c r="E347" i="3"/>
  <c r="I348" i="2" s="1"/>
  <c r="E346" i="3"/>
  <c r="I347" i="2" s="1"/>
  <c r="E345" i="3"/>
  <c r="I346" i="2" s="1"/>
  <c r="E344" i="3"/>
  <c r="I345" i="2" s="1"/>
  <c r="E343" i="3"/>
  <c r="I344" i="2" s="1"/>
  <c r="E342" i="3"/>
  <c r="I343" i="2" s="1"/>
  <c r="E341" i="3"/>
  <c r="I342" i="2" s="1"/>
  <c r="E340" i="3"/>
  <c r="I341" i="2" s="1"/>
  <c r="E339" i="3"/>
  <c r="I340" i="2" s="1"/>
  <c r="E338" i="3"/>
  <c r="I339" i="2" s="1"/>
  <c r="E337" i="3"/>
  <c r="I338" i="2" s="1"/>
  <c r="E336" i="3"/>
  <c r="I337" i="2" s="1"/>
  <c r="E335" i="3"/>
  <c r="I336" i="2" s="1"/>
  <c r="E334" i="3"/>
  <c r="I335" i="2" s="1"/>
  <c r="E333" i="3"/>
  <c r="I334" i="2" s="1"/>
  <c r="E332" i="3"/>
  <c r="I333" i="2" s="1"/>
  <c r="E331" i="3"/>
  <c r="I332" i="2" s="1"/>
  <c r="E330" i="3"/>
  <c r="I331" i="2" s="1"/>
  <c r="E329" i="3"/>
  <c r="I330" i="2" s="1"/>
  <c r="E328" i="3"/>
  <c r="I329" i="2" s="1"/>
  <c r="E327" i="3"/>
  <c r="I328" i="2" s="1"/>
  <c r="E326" i="3"/>
  <c r="I327" i="2" s="1"/>
  <c r="E325" i="3"/>
  <c r="I326" i="2" s="1"/>
  <c r="E324" i="3"/>
  <c r="I325" i="2" s="1"/>
  <c r="E323" i="3"/>
  <c r="I324" i="2" s="1"/>
  <c r="E322" i="3"/>
  <c r="I323" i="2" s="1"/>
  <c r="E321" i="3"/>
  <c r="I322" i="2" s="1"/>
  <c r="E320" i="3"/>
  <c r="I321" i="2" s="1"/>
  <c r="E319" i="3"/>
  <c r="I320" i="2" s="1"/>
  <c r="E318" i="3"/>
  <c r="I319" i="2" s="1"/>
  <c r="E317" i="3"/>
  <c r="I318" i="2" s="1"/>
  <c r="E316" i="3"/>
  <c r="I317" i="2" s="1"/>
  <c r="E315" i="3"/>
  <c r="I316" i="2" s="1"/>
  <c r="E314" i="3"/>
  <c r="I315" i="2" s="1"/>
  <c r="E313" i="3"/>
  <c r="I314" i="2" s="1"/>
  <c r="E312" i="3"/>
  <c r="I313" i="2" s="1"/>
  <c r="E311" i="3"/>
  <c r="I312" i="2" s="1"/>
  <c r="E310" i="3"/>
  <c r="I311" i="2" s="1"/>
  <c r="E309" i="3"/>
  <c r="I310" i="2" s="1"/>
  <c r="E308" i="3"/>
  <c r="I309" i="2" s="1"/>
  <c r="E307" i="3"/>
  <c r="I308" i="2" s="1"/>
  <c r="E306" i="3"/>
  <c r="I307" i="2" s="1"/>
  <c r="E305" i="3"/>
  <c r="I306" i="2" s="1"/>
  <c r="E304" i="3"/>
  <c r="I305" i="2" s="1"/>
  <c r="E303" i="3"/>
  <c r="I304" i="2" s="1"/>
  <c r="E302" i="3"/>
  <c r="I303" i="2" s="1"/>
  <c r="E301" i="3"/>
  <c r="I302" i="2" s="1"/>
  <c r="E300" i="3"/>
  <c r="I301" i="2" s="1"/>
  <c r="E299" i="3"/>
  <c r="I300" i="2" s="1"/>
  <c r="E298" i="3"/>
  <c r="I299" i="2" s="1"/>
  <c r="E297" i="3"/>
  <c r="I298" i="2" s="1"/>
  <c r="E296" i="3"/>
  <c r="I297" i="2" s="1"/>
  <c r="E295" i="3"/>
  <c r="I296" i="2" s="1"/>
  <c r="E294" i="3"/>
  <c r="I295" i="2" s="1"/>
  <c r="E293" i="3"/>
  <c r="I294" i="2" s="1"/>
  <c r="E292" i="3"/>
  <c r="I293" i="2" s="1"/>
  <c r="E291" i="3"/>
  <c r="I292" i="2" s="1"/>
  <c r="E290" i="3"/>
  <c r="I291" i="2" s="1"/>
  <c r="E289" i="3"/>
  <c r="I290" i="2" s="1"/>
  <c r="E288" i="3"/>
  <c r="I289" i="2" s="1"/>
  <c r="E287" i="3"/>
  <c r="I288" i="2" s="1"/>
  <c r="E286" i="3"/>
  <c r="I287" i="2" s="1"/>
  <c r="E285" i="3"/>
  <c r="I286" i="2" s="1"/>
  <c r="E284" i="3"/>
  <c r="I285" i="2" s="1"/>
  <c r="E283" i="3"/>
  <c r="I284" i="2" s="1"/>
  <c r="E282" i="3"/>
  <c r="I283" i="2" s="1"/>
  <c r="E281" i="3"/>
  <c r="I282" i="2" s="1"/>
  <c r="E280" i="3"/>
  <c r="I281" i="2" s="1"/>
  <c r="E279" i="3"/>
  <c r="I280" i="2" s="1"/>
  <c r="E278" i="3"/>
  <c r="I279" i="2" s="1"/>
  <c r="E277" i="3"/>
  <c r="I278" i="2" s="1"/>
  <c r="E276" i="3"/>
  <c r="I277" i="2" s="1"/>
  <c r="E275" i="3"/>
  <c r="I276" i="2" s="1"/>
  <c r="E274" i="3"/>
  <c r="I275" i="2" s="1"/>
  <c r="E273" i="3"/>
  <c r="I274" i="2" s="1"/>
  <c r="E272" i="3"/>
  <c r="I273" i="2" s="1"/>
  <c r="E271" i="3"/>
  <c r="I272" i="2" s="1"/>
  <c r="E270" i="3"/>
  <c r="I271" i="2" s="1"/>
  <c r="E269" i="3"/>
  <c r="I270" i="2" s="1"/>
  <c r="E268" i="3"/>
  <c r="I269" i="2" s="1"/>
  <c r="E267" i="3"/>
  <c r="I268" i="2" s="1"/>
  <c r="E266" i="3"/>
  <c r="I267" i="2" s="1"/>
  <c r="E265" i="3"/>
  <c r="I266" i="2" s="1"/>
  <c r="E264" i="3"/>
  <c r="I265" i="2" s="1"/>
  <c r="E263" i="3"/>
  <c r="I264" i="2" s="1"/>
  <c r="E262" i="3"/>
  <c r="I263" i="2" s="1"/>
  <c r="E261" i="3"/>
  <c r="I262" i="2" s="1"/>
  <c r="E260" i="3"/>
  <c r="I261" i="2" s="1"/>
  <c r="E259" i="3"/>
  <c r="I260" i="2" s="1"/>
  <c r="E258" i="3"/>
  <c r="I259" i="2" s="1"/>
  <c r="E257" i="3"/>
  <c r="I258" i="2" s="1"/>
  <c r="E256" i="3"/>
  <c r="I257" i="2" s="1"/>
  <c r="E255" i="3"/>
  <c r="I256" i="2" s="1"/>
  <c r="E254" i="3"/>
  <c r="I255" i="2" s="1"/>
  <c r="E253" i="3"/>
  <c r="I254" i="2" s="1"/>
  <c r="E252" i="3"/>
  <c r="I253" i="2" s="1"/>
  <c r="E251" i="3"/>
  <c r="I252" i="2" s="1"/>
  <c r="E250" i="3"/>
  <c r="I251" i="2" s="1"/>
  <c r="E249" i="3"/>
  <c r="I250" i="2" s="1"/>
  <c r="E248" i="3"/>
  <c r="I249" i="2" s="1"/>
  <c r="E247" i="3"/>
  <c r="I248" i="2" s="1"/>
  <c r="E246" i="3"/>
  <c r="I247" i="2" s="1"/>
  <c r="E245" i="3"/>
  <c r="I246" i="2" s="1"/>
  <c r="E244" i="3"/>
  <c r="I245" i="2" s="1"/>
  <c r="E243" i="3"/>
  <c r="I244" i="2" s="1"/>
  <c r="E242" i="3"/>
  <c r="I243" i="2" s="1"/>
  <c r="E241" i="3"/>
  <c r="I242" i="2" s="1"/>
  <c r="E240" i="3"/>
  <c r="I241" i="2" s="1"/>
  <c r="E239" i="3"/>
  <c r="I240" i="2" s="1"/>
  <c r="E238" i="3"/>
  <c r="I239" i="2" s="1"/>
  <c r="E237" i="3"/>
  <c r="I238" i="2" s="1"/>
  <c r="E236" i="3"/>
  <c r="I237" i="2" s="1"/>
  <c r="E235" i="3"/>
  <c r="I236" i="2" s="1"/>
  <c r="E234" i="3"/>
  <c r="I235" i="2" s="1"/>
  <c r="E233" i="3"/>
  <c r="I234" i="2" s="1"/>
  <c r="E232" i="3"/>
  <c r="I233" i="2" s="1"/>
  <c r="E231" i="3"/>
  <c r="I232" i="2" s="1"/>
  <c r="E230" i="3"/>
  <c r="I231" i="2" s="1"/>
  <c r="E229" i="3"/>
  <c r="I230" i="2" s="1"/>
  <c r="E228" i="3"/>
  <c r="I229" i="2" s="1"/>
  <c r="E227" i="3"/>
  <c r="I228" i="2" s="1"/>
  <c r="E226" i="3"/>
  <c r="I227" i="2" s="1"/>
  <c r="E225" i="3"/>
  <c r="I226" i="2" s="1"/>
  <c r="E224" i="3"/>
  <c r="I225" i="2" s="1"/>
  <c r="E223" i="3"/>
  <c r="I224" i="2" s="1"/>
  <c r="E222" i="3"/>
  <c r="I223" i="2" s="1"/>
  <c r="E221" i="3"/>
  <c r="I222" i="2" s="1"/>
  <c r="E220" i="3"/>
  <c r="I221" i="2" s="1"/>
  <c r="E219" i="3"/>
  <c r="I220" i="2" s="1"/>
  <c r="E218" i="3"/>
  <c r="I219" i="2" s="1"/>
  <c r="E217" i="3"/>
  <c r="I218" i="2" s="1"/>
  <c r="E216" i="3"/>
  <c r="I217" i="2" s="1"/>
  <c r="E215" i="3"/>
  <c r="I216" i="2" s="1"/>
  <c r="E214" i="3"/>
  <c r="I215" i="2" s="1"/>
  <c r="E213" i="3"/>
  <c r="I214" i="2" s="1"/>
  <c r="E212" i="3"/>
  <c r="I213" i="2" s="1"/>
  <c r="E211" i="3"/>
  <c r="I212" i="2" s="1"/>
  <c r="E210" i="3"/>
  <c r="I211" i="2" s="1"/>
  <c r="E209" i="3"/>
  <c r="I210" i="2" s="1"/>
  <c r="E208" i="3"/>
  <c r="I209" i="2" s="1"/>
  <c r="E207" i="3"/>
  <c r="I208" i="2" s="1"/>
  <c r="E206" i="3"/>
  <c r="I207" i="2" s="1"/>
  <c r="E205" i="3"/>
  <c r="I206" i="2" s="1"/>
  <c r="E204" i="3"/>
  <c r="I205" i="2" s="1"/>
  <c r="E203" i="3"/>
  <c r="I204" i="2" s="1"/>
  <c r="E202" i="3"/>
  <c r="I203" i="2" s="1"/>
  <c r="E201" i="3"/>
  <c r="I202" i="2" s="1"/>
  <c r="E200" i="3"/>
  <c r="I201" i="2" s="1"/>
  <c r="E199" i="3"/>
  <c r="I200" i="2" s="1"/>
  <c r="E198" i="3"/>
  <c r="I199" i="2" s="1"/>
  <c r="E197" i="3"/>
  <c r="I198" i="2" s="1"/>
  <c r="E196" i="3"/>
  <c r="I197" i="2" s="1"/>
  <c r="E195" i="3"/>
  <c r="I196" i="2" s="1"/>
  <c r="E194" i="3"/>
  <c r="I195" i="2" s="1"/>
  <c r="E193" i="3"/>
  <c r="I194" i="2" s="1"/>
  <c r="E192" i="3"/>
  <c r="I193" i="2" s="1"/>
  <c r="E191" i="3"/>
  <c r="I192" i="2" s="1"/>
  <c r="E190" i="3"/>
  <c r="I191" i="2" s="1"/>
  <c r="E189" i="3"/>
  <c r="I190" i="2" s="1"/>
  <c r="E188" i="3"/>
  <c r="I189" i="2" s="1"/>
  <c r="E187" i="3"/>
  <c r="I188" i="2" s="1"/>
  <c r="E186" i="3"/>
  <c r="I187" i="2" s="1"/>
  <c r="E185" i="3"/>
  <c r="I186" i="2" s="1"/>
  <c r="E184" i="3"/>
  <c r="I185" i="2" s="1"/>
  <c r="E183" i="3"/>
  <c r="I184" i="2" s="1"/>
  <c r="E182" i="3"/>
  <c r="I183" i="2" s="1"/>
  <c r="E181" i="3"/>
  <c r="I182" i="2" s="1"/>
  <c r="E180" i="3"/>
  <c r="I181" i="2" s="1"/>
  <c r="E179" i="3"/>
  <c r="I180" i="2" s="1"/>
  <c r="E178" i="3"/>
  <c r="I179" i="2" s="1"/>
  <c r="E177" i="3"/>
  <c r="I178" i="2" s="1"/>
  <c r="E176" i="3"/>
  <c r="I177" i="2" s="1"/>
  <c r="E175" i="3"/>
  <c r="I176" i="2" s="1"/>
  <c r="E174" i="3"/>
  <c r="I175" i="2" s="1"/>
  <c r="E173" i="3"/>
  <c r="I174" i="2" s="1"/>
  <c r="E172" i="3"/>
  <c r="I173" i="2" s="1"/>
  <c r="E171" i="3"/>
  <c r="I172" i="2" s="1"/>
  <c r="E170" i="3"/>
  <c r="I171" i="2" s="1"/>
  <c r="E169" i="3"/>
  <c r="I170" i="2" s="1"/>
  <c r="E168" i="3"/>
  <c r="I169" i="2" s="1"/>
  <c r="E167" i="3"/>
  <c r="I168" i="2" s="1"/>
  <c r="E166" i="3"/>
  <c r="I167" i="2" s="1"/>
  <c r="E165" i="3"/>
  <c r="I166" i="2" s="1"/>
  <c r="E164" i="3"/>
  <c r="I165" i="2" s="1"/>
  <c r="E163" i="3"/>
  <c r="I164" i="2" s="1"/>
  <c r="E162" i="3"/>
  <c r="I163" i="2" s="1"/>
  <c r="E161" i="3"/>
  <c r="I162" i="2" s="1"/>
  <c r="E160" i="3"/>
  <c r="I161" i="2" s="1"/>
  <c r="E159" i="3"/>
  <c r="I160" i="2" s="1"/>
  <c r="E158" i="3"/>
  <c r="I159" i="2" s="1"/>
  <c r="E157" i="3"/>
  <c r="I158" i="2" s="1"/>
  <c r="E156" i="3"/>
  <c r="I157" i="2" s="1"/>
  <c r="E155" i="3"/>
  <c r="I156" i="2" s="1"/>
  <c r="E154" i="3"/>
  <c r="I155" i="2" s="1"/>
  <c r="E153" i="3"/>
  <c r="I154" i="2" s="1"/>
  <c r="E152" i="3"/>
  <c r="I153" i="2" s="1"/>
  <c r="E151" i="3"/>
  <c r="I152" i="2" s="1"/>
  <c r="E150" i="3"/>
  <c r="I151" i="2" s="1"/>
  <c r="E149" i="3"/>
  <c r="I150" i="2" s="1"/>
  <c r="E148" i="3"/>
  <c r="I149" i="2" s="1"/>
  <c r="E147" i="3"/>
  <c r="I148" i="2" s="1"/>
  <c r="E146" i="3"/>
  <c r="I147" i="2" s="1"/>
  <c r="E145" i="3"/>
  <c r="I146" i="2" s="1"/>
  <c r="E144" i="3"/>
  <c r="I145" i="2" s="1"/>
  <c r="E143" i="3"/>
  <c r="I144" i="2" s="1"/>
  <c r="E142" i="3"/>
  <c r="I143" i="2" s="1"/>
  <c r="E141" i="3"/>
  <c r="I142" i="2" s="1"/>
  <c r="E140" i="3"/>
  <c r="I141" i="2" s="1"/>
  <c r="E139" i="3"/>
  <c r="I140" i="2" s="1"/>
  <c r="E138" i="3"/>
  <c r="I139" i="2" s="1"/>
  <c r="E137" i="3"/>
  <c r="I138" i="2" s="1"/>
  <c r="E136" i="3"/>
  <c r="I137" i="2" s="1"/>
  <c r="E135" i="3"/>
  <c r="I136" i="2" s="1"/>
  <c r="E134" i="3"/>
  <c r="I135" i="2" s="1"/>
  <c r="E133" i="3"/>
  <c r="I134" i="2" s="1"/>
  <c r="E132" i="3"/>
  <c r="I133" i="2" s="1"/>
  <c r="E131" i="3"/>
  <c r="I132" i="2" s="1"/>
  <c r="E130" i="3"/>
  <c r="I131" i="2" s="1"/>
  <c r="E129" i="3"/>
  <c r="I130" i="2" s="1"/>
  <c r="E128" i="3"/>
  <c r="I129" i="2" s="1"/>
  <c r="E127" i="3"/>
  <c r="I128" i="2" s="1"/>
  <c r="E126" i="3"/>
  <c r="I127" i="2" s="1"/>
  <c r="E125" i="3"/>
  <c r="I126" i="2" s="1"/>
  <c r="E124" i="3"/>
  <c r="I125" i="2" s="1"/>
  <c r="E123" i="3"/>
  <c r="I124" i="2" s="1"/>
  <c r="E122" i="3"/>
  <c r="I123" i="2" s="1"/>
  <c r="E121" i="3"/>
  <c r="I122" i="2" s="1"/>
  <c r="E120" i="3"/>
  <c r="I121" i="2" s="1"/>
  <c r="E119" i="3"/>
  <c r="I120" i="2" s="1"/>
  <c r="E118" i="3"/>
  <c r="I119" i="2" s="1"/>
  <c r="E117" i="3"/>
  <c r="I118" i="2" s="1"/>
  <c r="E116" i="3"/>
  <c r="I117" i="2" s="1"/>
  <c r="E115" i="3"/>
  <c r="I116" i="2" s="1"/>
  <c r="E114" i="3"/>
  <c r="I115" i="2" s="1"/>
  <c r="E113" i="3"/>
  <c r="I114" i="2" s="1"/>
  <c r="E112" i="3"/>
  <c r="I113" i="2" s="1"/>
  <c r="E111" i="3"/>
  <c r="I112" i="2" s="1"/>
  <c r="E110" i="3"/>
  <c r="I111" i="2" s="1"/>
  <c r="E109" i="3"/>
  <c r="I110" i="2" s="1"/>
  <c r="E108" i="3"/>
  <c r="I109" i="2" s="1"/>
  <c r="E107" i="3"/>
  <c r="I108" i="2" s="1"/>
  <c r="E106" i="3"/>
  <c r="I107" i="2" s="1"/>
  <c r="E105" i="3"/>
  <c r="I106" i="2" s="1"/>
  <c r="E104" i="3"/>
  <c r="I105" i="2" s="1"/>
  <c r="E103" i="3"/>
  <c r="I104" i="2" s="1"/>
  <c r="E102" i="3"/>
  <c r="I103" i="2" s="1"/>
  <c r="E101" i="3"/>
  <c r="I102" i="2" s="1"/>
  <c r="E100" i="3"/>
  <c r="I101" i="2" s="1"/>
  <c r="E99" i="3"/>
  <c r="I100" i="2" s="1"/>
  <c r="E98" i="3"/>
  <c r="I99" i="2" s="1"/>
  <c r="E97" i="3"/>
  <c r="I98" i="2" s="1"/>
  <c r="E96" i="3"/>
  <c r="I97" i="2" s="1"/>
  <c r="E95" i="3"/>
  <c r="I96" i="2" s="1"/>
  <c r="E94" i="3"/>
  <c r="I95" i="2" s="1"/>
  <c r="E93" i="3"/>
  <c r="I94" i="2" s="1"/>
  <c r="E92" i="3"/>
  <c r="I93" i="2" s="1"/>
  <c r="E91" i="3"/>
  <c r="I92" i="2" s="1"/>
  <c r="E90" i="3"/>
  <c r="I91" i="2" s="1"/>
  <c r="E89" i="3"/>
  <c r="I90" i="2" s="1"/>
  <c r="E88" i="3"/>
  <c r="I89" i="2" s="1"/>
  <c r="E87" i="3"/>
  <c r="I88" i="2" s="1"/>
  <c r="E86" i="3"/>
  <c r="I87" i="2" s="1"/>
  <c r="E85" i="3"/>
  <c r="I86" i="2" s="1"/>
  <c r="E84" i="3"/>
  <c r="I85" i="2" s="1"/>
  <c r="E83" i="3"/>
  <c r="I84" i="2" s="1"/>
  <c r="E82" i="3"/>
  <c r="I83" i="2" s="1"/>
  <c r="E81" i="3"/>
  <c r="I82" i="2" s="1"/>
  <c r="E80" i="3"/>
  <c r="I81" i="2" s="1"/>
  <c r="E79" i="3"/>
  <c r="I80" i="2" s="1"/>
  <c r="E78" i="3"/>
  <c r="I79" i="2" s="1"/>
  <c r="E77" i="3"/>
  <c r="I78" i="2" s="1"/>
  <c r="E76" i="3"/>
  <c r="I77" i="2" s="1"/>
  <c r="E75" i="3"/>
  <c r="I76" i="2" s="1"/>
  <c r="E74" i="3"/>
  <c r="I75" i="2" s="1"/>
  <c r="E73" i="3"/>
  <c r="I74" i="2" s="1"/>
  <c r="E72" i="3"/>
  <c r="I73" i="2" s="1"/>
  <c r="E71" i="3"/>
  <c r="I72" i="2" s="1"/>
  <c r="E70" i="3"/>
  <c r="I71" i="2" s="1"/>
  <c r="E69" i="3"/>
  <c r="I70" i="2" s="1"/>
  <c r="E68" i="3"/>
  <c r="I69" i="2" s="1"/>
  <c r="E67" i="3"/>
  <c r="I68" i="2" s="1"/>
  <c r="E66" i="3"/>
  <c r="I67" i="2" s="1"/>
  <c r="E65" i="3"/>
  <c r="I66" i="2" s="1"/>
  <c r="E64" i="3"/>
  <c r="I65" i="2" s="1"/>
  <c r="E63" i="3"/>
  <c r="I64" i="2" s="1"/>
  <c r="E62" i="3"/>
  <c r="I63" i="2" s="1"/>
  <c r="E61" i="3"/>
  <c r="I62" i="2" s="1"/>
  <c r="E60" i="3"/>
  <c r="I61" i="2" s="1"/>
  <c r="E59" i="3"/>
  <c r="I60" i="2" s="1"/>
  <c r="E58" i="3"/>
  <c r="I59" i="2" s="1"/>
  <c r="E57" i="3"/>
  <c r="I58" i="2" s="1"/>
  <c r="E56" i="3"/>
  <c r="I57" i="2" s="1"/>
  <c r="E55" i="3"/>
  <c r="I56" i="2" s="1"/>
  <c r="E54" i="3"/>
  <c r="I55" i="2" s="1"/>
  <c r="E53" i="3"/>
  <c r="I54" i="2" s="1"/>
  <c r="E52" i="3"/>
  <c r="I53" i="2" s="1"/>
  <c r="E51" i="3"/>
  <c r="I52" i="2" s="1"/>
  <c r="E50" i="3"/>
  <c r="I51" i="2" s="1"/>
  <c r="E49" i="3"/>
  <c r="I50" i="2" s="1"/>
  <c r="E48" i="3"/>
  <c r="I49" i="2" s="1"/>
  <c r="E47" i="3"/>
  <c r="I48" i="2" s="1"/>
  <c r="E46" i="3"/>
  <c r="I47" i="2" s="1"/>
  <c r="E45" i="3"/>
  <c r="I46" i="2" s="1"/>
  <c r="E44" i="3"/>
  <c r="I45" i="2" s="1"/>
  <c r="E43" i="3"/>
  <c r="I44" i="2" s="1"/>
  <c r="E42" i="3"/>
  <c r="I43" i="2" s="1"/>
  <c r="E41" i="3"/>
  <c r="I42" i="2" s="1"/>
  <c r="E40" i="3"/>
  <c r="I41" i="2" s="1"/>
  <c r="E39" i="3"/>
  <c r="I40" i="2" s="1"/>
  <c r="E38" i="3"/>
  <c r="I39" i="2" s="1"/>
  <c r="E37" i="3"/>
  <c r="I38" i="2" s="1"/>
  <c r="E36" i="3"/>
  <c r="I37" i="2" s="1"/>
  <c r="E35" i="3"/>
  <c r="I36" i="2" s="1"/>
  <c r="E34" i="3"/>
  <c r="I35" i="2" s="1"/>
  <c r="E33" i="3"/>
  <c r="I34" i="2" s="1"/>
  <c r="E32" i="3"/>
  <c r="I33" i="2" s="1"/>
  <c r="E31" i="3"/>
  <c r="I32" i="2" s="1"/>
  <c r="E30" i="3"/>
  <c r="I31" i="2" s="1"/>
  <c r="E29" i="3"/>
  <c r="I30" i="2" s="1"/>
  <c r="E28" i="3"/>
  <c r="I29" i="2" s="1"/>
  <c r="E27" i="3"/>
  <c r="I28" i="2" s="1"/>
  <c r="E26" i="3"/>
  <c r="I27" i="2" s="1"/>
  <c r="E25" i="3"/>
  <c r="I26" i="2" s="1"/>
  <c r="E24" i="3"/>
  <c r="I25" i="2" s="1"/>
  <c r="E23" i="3"/>
  <c r="I24" i="2" s="1"/>
  <c r="E22" i="3"/>
  <c r="I23" i="2" s="1"/>
  <c r="E21" i="3"/>
  <c r="I22" i="2" s="1"/>
  <c r="E20" i="3"/>
  <c r="I21" i="2" s="1"/>
  <c r="E19" i="3"/>
  <c r="I20" i="2" s="1"/>
  <c r="E18" i="3"/>
  <c r="I19" i="2" s="1"/>
  <c r="E17" i="3"/>
  <c r="I18" i="2" s="1"/>
  <c r="E16" i="3"/>
  <c r="I17" i="2" s="1"/>
  <c r="E15" i="3"/>
  <c r="I16" i="2" s="1"/>
  <c r="E14" i="3"/>
  <c r="I15" i="2" s="1"/>
  <c r="E13" i="3"/>
  <c r="I14" i="2" s="1"/>
  <c r="E12" i="3"/>
  <c r="I13" i="2" s="1"/>
  <c r="E11" i="3"/>
  <c r="I12" i="2" s="1"/>
  <c r="E10" i="3"/>
  <c r="I11" i="2" s="1"/>
  <c r="E9" i="3"/>
  <c r="I10" i="2" s="1"/>
  <c r="E8" i="3"/>
  <c r="I9" i="2" s="1"/>
  <c r="E7" i="3"/>
  <c r="I8" i="2" s="1"/>
  <c r="E6" i="3"/>
  <c r="I7" i="2" s="1"/>
  <c r="D365" i="3"/>
  <c r="H366" i="2" s="1"/>
  <c r="D364" i="3"/>
  <c r="H365" i="2" s="1"/>
  <c r="D363" i="3"/>
  <c r="H364" i="2" s="1"/>
  <c r="D362" i="3"/>
  <c r="H363" i="2" s="1"/>
  <c r="D361" i="3"/>
  <c r="H362" i="2" s="1"/>
  <c r="D360" i="3"/>
  <c r="H361" i="2" s="1"/>
  <c r="D359" i="3"/>
  <c r="H360" i="2" s="1"/>
  <c r="D358" i="3"/>
  <c r="H359" i="2" s="1"/>
  <c r="D357" i="3"/>
  <c r="H358" i="2" s="1"/>
  <c r="D356" i="3"/>
  <c r="H357" i="2" s="1"/>
  <c r="D355" i="3"/>
  <c r="H356" i="2" s="1"/>
  <c r="D354" i="3"/>
  <c r="H355" i="2" s="1"/>
  <c r="D353" i="3"/>
  <c r="H354" i="2" s="1"/>
  <c r="D352" i="3"/>
  <c r="H353" i="2" s="1"/>
  <c r="D351" i="3"/>
  <c r="H352" i="2" s="1"/>
  <c r="D350" i="3"/>
  <c r="H351" i="2" s="1"/>
  <c r="D349" i="3"/>
  <c r="H350" i="2" s="1"/>
  <c r="D348" i="3"/>
  <c r="H349" i="2" s="1"/>
  <c r="D347" i="3"/>
  <c r="H348" i="2" s="1"/>
  <c r="D346" i="3"/>
  <c r="H347" i="2" s="1"/>
  <c r="D345" i="3"/>
  <c r="H346" i="2" s="1"/>
  <c r="D344" i="3"/>
  <c r="H345" i="2" s="1"/>
  <c r="D343" i="3"/>
  <c r="H344" i="2" s="1"/>
  <c r="D342" i="3"/>
  <c r="H343" i="2" s="1"/>
  <c r="D341" i="3"/>
  <c r="H342" i="2" s="1"/>
  <c r="D340" i="3"/>
  <c r="H341" i="2" s="1"/>
  <c r="D339" i="3"/>
  <c r="H340" i="2" s="1"/>
  <c r="D338" i="3"/>
  <c r="H339" i="2" s="1"/>
  <c r="D337" i="3"/>
  <c r="H338" i="2" s="1"/>
  <c r="D336" i="3"/>
  <c r="H337" i="2" s="1"/>
  <c r="D335" i="3"/>
  <c r="H336" i="2" s="1"/>
  <c r="D334" i="3"/>
  <c r="H335" i="2" s="1"/>
  <c r="D333" i="3"/>
  <c r="H334" i="2" s="1"/>
  <c r="D332" i="3"/>
  <c r="H333" i="2" s="1"/>
  <c r="D331" i="3"/>
  <c r="H332" i="2" s="1"/>
  <c r="D330" i="3"/>
  <c r="H331" i="2" s="1"/>
  <c r="D329" i="3"/>
  <c r="H330" i="2" s="1"/>
  <c r="D328" i="3"/>
  <c r="H329" i="2" s="1"/>
  <c r="D327" i="3"/>
  <c r="H328" i="2" s="1"/>
  <c r="D326" i="3"/>
  <c r="H327" i="2" s="1"/>
  <c r="D325" i="3"/>
  <c r="H326" i="2" s="1"/>
  <c r="D324" i="3"/>
  <c r="H325" i="2" s="1"/>
  <c r="D323" i="3"/>
  <c r="H324" i="2" s="1"/>
  <c r="D322" i="3"/>
  <c r="H323" i="2" s="1"/>
  <c r="D321" i="3"/>
  <c r="H322" i="2" s="1"/>
  <c r="D320" i="3"/>
  <c r="H321" i="2" s="1"/>
  <c r="D319" i="3"/>
  <c r="H320" i="2" s="1"/>
  <c r="D318" i="3"/>
  <c r="H319" i="2" s="1"/>
  <c r="D317" i="3"/>
  <c r="H318" i="2" s="1"/>
  <c r="D316" i="3"/>
  <c r="H317" i="2" s="1"/>
  <c r="D315" i="3"/>
  <c r="H316" i="2" s="1"/>
  <c r="D314" i="3"/>
  <c r="H315" i="2" s="1"/>
  <c r="D313" i="3"/>
  <c r="H314" i="2" s="1"/>
  <c r="D312" i="3"/>
  <c r="H313" i="2" s="1"/>
  <c r="D311" i="3"/>
  <c r="H312" i="2" s="1"/>
  <c r="D310" i="3"/>
  <c r="H311" i="2" s="1"/>
  <c r="D309" i="3"/>
  <c r="H310" i="2" s="1"/>
  <c r="D308" i="3"/>
  <c r="H309" i="2" s="1"/>
  <c r="D307" i="3"/>
  <c r="H308" i="2" s="1"/>
  <c r="D306" i="3"/>
  <c r="H307" i="2" s="1"/>
  <c r="D305" i="3"/>
  <c r="H306" i="2" s="1"/>
  <c r="D304" i="3"/>
  <c r="H305" i="2" s="1"/>
  <c r="D303" i="3"/>
  <c r="H304" i="2" s="1"/>
  <c r="D302" i="3"/>
  <c r="H303" i="2" s="1"/>
  <c r="D301" i="3"/>
  <c r="H302" i="2" s="1"/>
  <c r="D300" i="3"/>
  <c r="H301" i="2" s="1"/>
  <c r="D299" i="3"/>
  <c r="H300" i="2" s="1"/>
  <c r="D298" i="3"/>
  <c r="H299" i="2" s="1"/>
  <c r="D297" i="3"/>
  <c r="H298" i="2" s="1"/>
  <c r="D296" i="3"/>
  <c r="H297" i="2" s="1"/>
  <c r="D295" i="3"/>
  <c r="H296" i="2" s="1"/>
  <c r="D294" i="3"/>
  <c r="H295" i="2" s="1"/>
  <c r="D293" i="3"/>
  <c r="H294" i="2" s="1"/>
  <c r="D292" i="3"/>
  <c r="H293" i="2" s="1"/>
  <c r="D291" i="3"/>
  <c r="H292" i="2" s="1"/>
  <c r="D290" i="3"/>
  <c r="H291" i="2" s="1"/>
  <c r="D289" i="3"/>
  <c r="H290" i="2" s="1"/>
  <c r="D288" i="3"/>
  <c r="H289" i="2" s="1"/>
  <c r="D287" i="3"/>
  <c r="H288" i="2" s="1"/>
  <c r="D286" i="3"/>
  <c r="H287" i="2" s="1"/>
  <c r="D285" i="3"/>
  <c r="H286" i="2" s="1"/>
  <c r="D284" i="3"/>
  <c r="H285" i="2" s="1"/>
  <c r="D283" i="3"/>
  <c r="H284" i="2" s="1"/>
  <c r="D282" i="3"/>
  <c r="H283" i="2" s="1"/>
  <c r="D281" i="3"/>
  <c r="H282" i="2" s="1"/>
  <c r="D280" i="3"/>
  <c r="H281" i="2" s="1"/>
  <c r="D279" i="3"/>
  <c r="H280" i="2" s="1"/>
  <c r="D278" i="3"/>
  <c r="H279" i="2" s="1"/>
  <c r="D277" i="3"/>
  <c r="H278" i="2" s="1"/>
  <c r="D276" i="3"/>
  <c r="H277" i="2" s="1"/>
  <c r="D275" i="3"/>
  <c r="H276" i="2" s="1"/>
  <c r="D274" i="3"/>
  <c r="H275" i="2" s="1"/>
  <c r="D273" i="3"/>
  <c r="H274" i="2" s="1"/>
  <c r="D272" i="3"/>
  <c r="H273" i="2" s="1"/>
  <c r="D271" i="3"/>
  <c r="H272" i="2" s="1"/>
  <c r="D270" i="3"/>
  <c r="H271" i="2" s="1"/>
  <c r="D269" i="3"/>
  <c r="H270" i="2" s="1"/>
  <c r="D268" i="3"/>
  <c r="H269" i="2" s="1"/>
  <c r="D267" i="3"/>
  <c r="H268" i="2" s="1"/>
  <c r="D266" i="3"/>
  <c r="H267" i="2" s="1"/>
  <c r="D265" i="3"/>
  <c r="H266" i="2" s="1"/>
  <c r="D264" i="3"/>
  <c r="H265" i="2" s="1"/>
  <c r="D263" i="3"/>
  <c r="H264" i="2" s="1"/>
  <c r="D262" i="3"/>
  <c r="H263" i="2" s="1"/>
  <c r="D261" i="3"/>
  <c r="H262" i="2" s="1"/>
  <c r="D260" i="3"/>
  <c r="H261" i="2" s="1"/>
  <c r="D259" i="3"/>
  <c r="H260" i="2" s="1"/>
  <c r="D258" i="3"/>
  <c r="H259" i="2" s="1"/>
  <c r="D257" i="3"/>
  <c r="H258" i="2" s="1"/>
  <c r="D256" i="3"/>
  <c r="H257" i="2" s="1"/>
  <c r="D255" i="3"/>
  <c r="H256" i="2" s="1"/>
  <c r="D254" i="3"/>
  <c r="H255" i="2" s="1"/>
  <c r="D253" i="3"/>
  <c r="H254" i="2" s="1"/>
  <c r="D252" i="3"/>
  <c r="H253" i="2" s="1"/>
  <c r="D251" i="3"/>
  <c r="H252" i="2" s="1"/>
  <c r="D250" i="3"/>
  <c r="H251" i="2" s="1"/>
  <c r="D249" i="3"/>
  <c r="H250" i="2" s="1"/>
  <c r="D248" i="3"/>
  <c r="H249" i="2" s="1"/>
  <c r="D247" i="3"/>
  <c r="H248" i="2" s="1"/>
  <c r="D246" i="3"/>
  <c r="H247" i="2" s="1"/>
  <c r="D245" i="3"/>
  <c r="H246" i="2" s="1"/>
  <c r="D244" i="3"/>
  <c r="H245" i="2" s="1"/>
  <c r="D243" i="3"/>
  <c r="H244" i="2" s="1"/>
  <c r="D242" i="3"/>
  <c r="H243" i="2" s="1"/>
  <c r="D241" i="3"/>
  <c r="H242" i="2" s="1"/>
  <c r="D240" i="3"/>
  <c r="H241" i="2" s="1"/>
  <c r="D239" i="3"/>
  <c r="H240" i="2" s="1"/>
  <c r="D238" i="3"/>
  <c r="H239" i="2" s="1"/>
  <c r="D237" i="3"/>
  <c r="H238" i="2" s="1"/>
  <c r="D236" i="3"/>
  <c r="H237" i="2" s="1"/>
  <c r="D235" i="3"/>
  <c r="H236" i="2" s="1"/>
  <c r="D234" i="3"/>
  <c r="H235" i="2" s="1"/>
  <c r="D233" i="3"/>
  <c r="H234" i="2" s="1"/>
  <c r="D232" i="3"/>
  <c r="H233" i="2" s="1"/>
  <c r="D231" i="3"/>
  <c r="H232" i="2" s="1"/>
  <c r="D230" i="3"/>
  <c r="H231" i="2" s="1"/>
  <c r="D229" i="3"/>
  <c r="H230" i="2" s="1"/>
  <c r="D228" i="3"/>
  <c r="H229" i="2" s="1"/>
  <c r="D227" i="3"/>
  <c r="H228" i="2" s="1"/>
  <c r="D226" i="3"/>
  <c r="H227" i="2" s="1"/>
  <c r="D225" i="3"/>
  <c r="H226" i="2" s="1"/>
  <c r="D224" i="3"/>
  <c r="H225" i="2" s="1"/>
  <c r="D223" i="3"/>
  <c r="H224" i="2" s="1"/>
  <c r="D222" i="3"/>
  <c r="H223" i="2" s="1"/>
  <c r="D221" i="3"/>
  <c r="H222" i="2" s="1"/>
  <c r="D220" i="3"/>
  <c r="H221" i="2" s="1"/>
  <c r="D219" i="3"/>
  <c r="H220" i="2" s="1"/>
  <c r="D218" i="3"/>
  <c r="H219" i="2" s="1"/>
  <c r="D217" i="3"/>
  <c r="H218" i="2" s="1"/>
  <c r="D216" i="3"/>
  <c r="H217" i="2" s="1"/>
  <c r="D215" i="3"/>
  <c r="H216" i="2" s="1"/>
  <c r="D214" i="3"/>
  <c r="H215" i="2" s="1"/>
  <c r="D213" i="3"/>
  <c r="H214" i="2" s="1"/>
  <c r="D212" i="3"/>
  <c r="H213" i="2" s="1"/>
  <c r="D211" i="3"/>
  <c r="H212" i="2" s="1"/>
  <c r="D210" i="3"/>
  <c r="H211" i="2" s="1"/>
  <c r="D209" i="3"/>
  <c r="H210" i="2" s="1"/>
  <c r="D208" i="3"/>
  <c r="H209" i="2" s="1"/>
  <c r="D207" i="3"/>
  <c r="H208" i="2" s="1"/>
  <c r="D206" i="3"/>
  <c r="H207" i="2" s="1"/>
  <c r="D205" i="3"/>
  <c r="H206" i="2" s="1"/>
  <c r="D204" i="3"/>
  <c r="H205" i="2" s="1"/>
  <c r="D203" i="3"/>
  <c r="H204" i="2" s="1"/>
  <c r="D202" i="3"/>
  <c r="H203" i="2" s="1"/>
  <c r="D201" i="3"/>
  <c r="H202" i="2" s="1"/>
  <c r="D200" i="3"/>
  <c r="H201" i="2" s="1"/>
  <c r="D199" i="3"/>
  <c r="H200" i="2" s="1"/>
  <c r="D198" i="3"/>
  <c r="H199" i="2" s="1"/>
  <c r="D197" i="3"/>
  <c r="H198" i="2" s="1"/>
  <c r="D196" i="3"/>
  <c r="H197" i="2" s="1"/>
  <c r="D195" i="3"/>
  <c r="H196" i="2" s="1"/>
  <c r="D194" i="3"/>
  <c r="H195" i="2" s="1"/>
  <c r="D193" i="3"/>
  <c r="H194" i="2" s="1"/>
  <c r="D192" i="3"/>
  <c r="H193" i="2" s="1"/>
  <c r="D191" i="3"/>
  <c r="H192" i="2" s="1"/>
  <c r="D190" i="3"/>
  <c r="H191" i="2" s="1"/>
  <c r="D189" i="3"/>
  <c r="H190" i="2" s="1"/>
  <c r="D188" i="3"/>
  <c r="H189" i="2" s="1"/>
  <c r="D187" i="3"/>
  <c r="H188" i="2" s="1"/>
  <c r="D186" i="3"/>
  <c r="H187" i="2" s="1"/>
  <c r="D185" i="3"/>
  <c r="H186" i="2" s="1"/>
  <c r="D184" i="3"/>
  <c r="H185" i="2" s="1"/>
  <c r="D183" i="3"/>
  <c r="H184" i="2" s="1"/>
  <c r="D182" i="3"/>
  <c r="H183" i="2" s="1"/>
  <c r="D181" i="3"/>
  <c r="H182" i="2" s="1"/>
  <c r="D180" i="3"/>
  <c r="H181" i="2" s="1"/>
  <c r="D179" i="3"/>
  <c r="H180" i="2" s="1"/>
  <c r="D178" i="3"/>
  <c r="H179" i="2" s="1"/>
  <c r="D177" i="3"/>
  <c r="H178" i="2" s="1"/>
  <c r="D176" i="3"/>
  <c r="H177" i="2" s="1"/>
  <c r="D175" i="3"/>
  <c r="H176" i="2" s="1"/>
  <c r="D174" i="3"/>
  <c r="H175" i="2" s="1"/>
  <c r="D173" i="3"/>
  <c r="H174" i="2" s="1"/>
  <c r="D172" i="3"/>
  <c r="H173" i="2" s="1"/>
  <c r="D171" i="3"/>
  <c r="H172" i="2" s="1"/>
  <c r="D170" i="3"/>
  <c r="H171" i="2" s="1"/>
  <c r="D169" i="3"/>
  <c r="H170" i="2" s="1"/>
  <c r="D168" i="3"/>
  <c r="H169" i="2" s="1"/>
  <c r="D167" i="3"/>
  <c r="H168" i="2" s="1"/>
  <c r="D166" i="3"/>
  <c r="H167" i="2" s="1"/>
  <c r="D165" i="3"/>
  <c r="H166" i="2" s="1"/>
  <c r="D164" i="3"/>
  <c r="H165" i="2" s="1"/>
  <c r="D163" i="3"/>
  <c r="H164" i="2" s="1"/>
  <c r="D162" i="3"/>
  <c r="H163" i="2" s="1"/>
  <c r="D161" i="3"/>
  <c r="H162" i="2" s="1"/>
  <c r="D160" i="3"/>
  <c r="H161" i="2" s="1"/>
  <c r="D159" i="3"/>
  <c r="H160" i="2" s="1"/>
  <c r="D158" i="3"/>
  <c r="H159" i="2" s="1"/>
  <c r="D157" i="3"/>
  <c r="H158" i="2" s="1"/>
  <c r="D156" i="3"/>
  <c r="H157" i="2" s="1"/>
  <c r="D155" i="3"/>
  <c r="H156" i="2" s="1"/>
  <c r="D154" i="3"/>
  <c r="H155" i="2" s="1"/>
  <c r="D153" i="3"/>
  <c r="H154" i="2" s="1"/>
  <c r="D152" i="3"/>
  <c r="H153" i="2" s="1"/>
  <c r="D151" i="3"/>
  <c r="H152" i="2" s="1"/>
  <c r="D150" i="3"/>
  <c r="H151" i="2" s="1"/>
  <c r="D149" i="3"/>
  <c r="H150" i="2" s="1"/>
  <c r="D148" i="3"/>
  <c r="H149" i="2" s="1"/>
  <c r="D147" i="3"/>
  <c r="H148" i="2" s="1"/>
  <c r="D146" i="3"/>
  <c r="H147" i="2" s="1"/>
  <c r="D145" i="3"/>
  <c r="H146" i="2" s="1"/>
  <c r="D144" i="3"/>
  <c r="H145" i="2" s="1"/>
  <c r="D143" i="3"/>
  <c r="H144" i="2" s="1"/>
  <c r="D142" i="3"/>
  <c r="H143" i="2" s="1"/>
  <c r="D141" i="3"/>
  <c r="H142" i="2" s="1"/>
  <c r="D140" i="3"/>
  <c r="H141" i="2" s="1"/>
  <c r="D139" i="3"/>
  <c r="H140" i="2" s="1"/>
  <c r="D138" i="3"/>
  <c r="H139" i="2" s="1"/>
  <c r="D137" i="3"/>
  <c r="H138" i="2" s="1"/>
  <c r="D136" i="3"/>
  <c r="H137" i="2" s="1"/>
  <c r="D135" i="3"/>
  <c r="H136" i="2" s="1"/>
  <c r="D134" i="3"/>
  <c r="H135" i="2" s="1"/>
  <c r="D133" i="3"/>
  <c r="H134" i="2" s="1"/>
  <c r="D132" i="3"/>
  <c r="H133" i="2" s="1"/>
  <c r="D131" i="3"/>
  <c r="H132" i="2" s="1"/>
  <c r="D130" i="3"/>
  <c r="H131" i="2" s="1"/>
  <c r="D129" i="3"/>
  <c r="H130" i="2" s="1"/>
  <c r="D128" i="3"/>
  <c r="H129" i="2" s="1"/>
  <c r="D127" i="3"/>
  <c r="H128" i="2" s="1"/>
  <c r="D126" i="3"/>
  <c r="H127" i="2" s="1"/>
  <c r="D125" i="3"/>
  <c r="H126" i="2" s="1"/>
  <c r="D124" i="3"/>
  <c r="H125" i="2" s="1"/>
  <c r="D123" i="3"/>
  <c r="H124" i="2" s="1"/>
  <c r="D122" i="3"/>
  <c r="H123" i="2" s="1"/>
  <c r="D121" i="3"/>
  <c r="H122" i="2" s="1"/>
  <c r="D120" i="3"/>
  <c r="H121" i="2" s="1"/>
  <c r="D119" i="3"/>
  <c r="H120" i="2" s="1"/>
  <c r="D118" i="3"/>
  <c r="H119" i="2" s="1"/>
  <c r="D117" i="3"/>
  <c r="H118" i="2" s="1"/>
  <c r="D116" i="3"/>
  <c r="H117" i="2" s="1"/>
  <c r="D115" i="3"/>
  <c r="H116" i="2" s="1"/>
  <c r="D114" i="3"/>
  <c r="H115" i="2" s="1"/>
  <c r="D113" i="3"/>
  <c r="H114" i="2" s="1"/>
  <c r="D112" i="3"/>
  <c r="H113" i="2" s="1"/>
  <c r="D111" i="3"/>
  <c r="H112" i="2" s="1"/>
  <c r="D110" i="3"/>
  <c r="H111" i="2" s="1"/>
  <c r="D109" i="3"/>
  <c r="H110" i="2" s="1"/>
  <c r="D108" i="3"/>
  <c r="H109" i="2" s="1"/>
  <c r="D107" i="3"/>
  <c r="H108" i="2" s="1"/>
  <c r="D106" i="3"/>
  <c r="H107" i="2" s="1"/>
  <c r="D105" i="3"/>
  <c r="H106" i="2" s="1"/>
  <c r="D104" i="3"/>
  <c r="H105" i="2" s="1"/>
  <c r="D103" i="3"/>
  <c r="H104" i="2" s="1"/>
  <c r="D102" i="3"/>
  <c r="H103" i="2" s="1"/>
  <c r="D101" i="3"/>
  <c r="H102" i="2" s="1"/>
  <c r="D100" i="3"/>
  <c r="H101" i="2" s="1"/>
  <c r="D99" i="3"/>
  <c r="H100" i="2" s="1"/>
  <c r="D98" i="3"/>
  <c r="H99" i="2" s="1"/>
  <c r="D97" i="3"/>
  <c r="H98" i="2" s="1"/>
  <c r="D96" i="3"/>
  <c r="H97" i="2" s="1"/>
  <c r="D95" i="3"/>
  <c r="H96" i="2" s="1"/>
  <c r="D94" i="3"/>
  <c r="H95" i="2" s="1"/>
  <c r="D93" i="3"/>
  <c r="H94" i="2" s="1"/>
  <c r="D92" i="3"/>
  <c r="H93" i="2" s="1"/>
  <c r="D91" i="3"/>
  <c r="H92" i="2" s="1"/>
  <c r="D90" i="3"/>
  <c r="H91" i="2" s="1"/>
  <c r="D89" i="3"/>
  <c r="H90" i="2" s="1"/>
  <c r="D88" i="3"/>
  <c r="H89" i="2" s="1"/>
  <c r="D87" i="3"/>
  <c r="H88" i="2" s="1"/>
  <c r="D86" i="3"/>
  <c r="H87" i="2" s="1"/>
  <c r="D85" i="3"/>
  <c r="H86" i="2" s="1"/>
  <c r="D84" i="3"/>
  <c r="H85" i="2" s="1"/>
  <c r="D83" i="3"/>
  <c r="H84" i="2" s="1"/>
  <c r="D82" i="3"/>
  <c r="H83" i="2" s="1"/>
  <c r="D81" i="3"/>
  <c r="H82" i="2" s="1"/>
  <c r="D80" i="3"/>
  <c r="H81" i="2" s="1"/>
  <c r="D79" i="3"/>
  <c r="H80" i="2" s="1"/>
  <c r="D78" i="3"/>
  <c r="H79" i="2" s="1"/>
  <c r="D77" i="3"/>
  <c r="H78" i="2" s="1"/>
  <c r="D76" i="3"/>
  <c r="H77" i="2" s="1"/>
  <c r="D75" i="3"/>
  <c r="H76" i="2" s="1"/>
  <c r="D74" i="3"/>
  <c r="H75" i="2" s="1"/>
  <c r="D73" i="3"/>
  <c r="H74" i="2" s="1"/>
  <c r="D72" i="3"/>
  <c r="H73" i="2" s="1"/>
  <c r="D71" i="3"/>
  <c r="H72" i="2" s="1"/>
  <c r="D70" i="3"/>
  <c r="H71" i="2" s="1"/>
  <c r="D69" i="3"/>
  <c r="H70" i="2" s="1"/>
  <c r="D68" i="3"/>
  <c r="H69" i="2" s="1"/>
  <c r="D67" i="3"/>
  <c r="H68" i="2" s="1"/>
  <c r="D66" i="3"/>
  <c r="H67" i="2" s="1"/>
  <c r="D65" i="3"/>
  <c r="H66" i="2" s="1"/>
  <c r="D64" i="3"/>
  <c r="H65" i="2" s="1"/>
  <c r="D63" i="3"/>
  <c r="H64" i="2" s="1"/>
  <c r="D62" i="3"/>
  <c r="H63" i="2" s="1"/>
  <c r="D61" i="3"/>
  <c r="H62" i="2" s="1"/>
  <c r="D60" i="3"/>
  <c r="H61" i="2" s="1"/>
  <c r="D59" i="3"/>
  <c r="H60" i="2" s="1"/>
  <c r="D58" i="3"/>
  <c r="H59" i="2" s="1"/>
  <c r="D57" i="3"/>
  <c r="H58" i="2" s="1"/>
  <c r="D56" i="3"/>
  <c r="H57" i="2" s="1"/>
  <c r="D55" i="3"/>
  <c r="H56" i="2" s="1"/>
  <c r="D54" i="3"/>
  <c r="H55" i="2" s="1"/>
  <c r="D53" i="3"/>
  <c r="H54" i="2" s="1"/>
  <c r="D52" i="3"/>
  <c r="H53" i="2" s="1"/>
  <c r="D51" i="3"/>
  <c r="H52" i="2" s="1"/>
  <c r="D50" i="3"/>
  <c r="H51" i="2" s="1"/>
  <c r="D49" i="3"/>
  <c r="H50" i="2" s="1"/>
  <c r="D48" i="3"/>
  <c r="H49" i="2" s="1"/>
  <c r="D47" i="3"/>
  <c r="H48" i="2" s="1"/>
  <c r="D46" i="3"/>
  <c r="H47" i="2" s="1"/>
  <c r="D45" i="3"/>
  <c r="H46" i="2" s="1"/>
  <c r="D44" i="3"/>
  <c r="H45" i="2" s="1"/>
  <c r="D43" i="3"/>
  <c r="H44" i="2" s="1"/>
  <c r="D42" i="3"/>
  <c r="H43" i="2" s="1"/>
  <c r="D41" i="3"/>
  <c r="H42" i="2" s="1"/>
  <c r="D40" i="3"/>
  <c r="H41" i="2" s="1"/>
  <c r="D39" i="3"/>
  <c r="H40" i="2" s="1"/>
  <c r="D38" i="3"/>
  <c r="H39" i="2" s="1"/>
  <c r="D37" i="3"/>
  <c r="H38" i="2" s="1"/>
  <c r="D36" i="3"/>
  <c r="H37" i="2" s="1"/>
  <c r="D35" i="3"/>
  <c r="H36" i="2" s="1"/>
  <c r="D34" i="3"/>
  <c r="H35" i="2" s="1"/>
  <c r="D33" i="3"/>
  <c r="H34" i="2" s="1"/>
  <c r="D32" i="3"/>
  <c r="H33" i="2" s="1"/>
  <c r="D31" i="3"/>
  <c r="H32" i="2" s="1"/>
  <c r="D30" i="3"/>
  <c r="H31" i="2" s="1"/>
  <c r="D29" i="3"/>
  <c r="H30" i="2" s="1"/>
  <c r="D28" i="3"/>
  <c r="H29" i="2" s="1"/>
  <c r="D27" i="3"/>
  <c r="H28" i="2" s="1"/>
  <c r="D26" i="3"/>
  <c r="H27" i="2" s="1"/>
  <c r="D25" i="3"/>
  <c r="H26" i="2" s="1"/>
  <c r="D24" i="3"/>
  <c r="H25" i="2" s="1"/>
  <c r="D23" i="3"/>
  <c r="H24" i="2" s="1"/>
  <c r="D22" i="3"/>
  <c r="H23" i="2" s="1"/>
  <c r="D21" i="3"/>
  <c r="H22" i="2" s="1"/>
  <c r="D20" i="3"/>
  <c r="H21" i="2" s="1"/>
  <c r="D19" i="3"/>
  <c r="H20" i="2" s="1"/>
  <c r="D18" i="3"/>
  <c r="H19" i="2" s="1"/>
  <c r="E9" i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B6" i="3"/>
  <c r="B7" s="1"/>
  <c r="A6"/>
  <c r="AJ1" i="1"/>
  <c r="AH2"/>
  <c r="AH3" s="1"/>
  <c r="AH4" s="1"/>
  <c r="AH5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G2"/>
  <c r="AG3" s="1"/>
  <c r="AG4" s="1"/>
  <c r="AG5" s="1"/>
  <c r="AG6" s="1"/>
  <c r="AG7" s="1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AG138" s="1"/>
  <c r="AG139" s="1"/>
  <c r="AG140" s="1"/>
  <c r="AG141" s="1"/>
  <c r="AG142" s="1"/>
  <c r="AG143" s="1"/>
  <c r="AG144" s="1"/>
  <c r="AG145" s="1"/>
  <c r="AG146" s="1"/>
  <c r="AG147" s="1"/>
  <c r="AG148" s="1"/>
  <c r="AG149" s="1"/>
  <c r="AG150" s="1"/>
  <c r="AG151" s="1"/>
  <c r="AG152" s="1"/>
  <c r="AG153" s="1"/>
  <c r="AG154" s="1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AG201" s="1"/>
  <c r="AG202" s="1"/>
  <c r="AG203" s="1"/>
  <c r="AG204" s="1"/>
  <c r="AG205" s="1"/>
  <c r="AG206" s="1"/>
  <c r="AG207" s="1"/>
  <c r="AG208" s="1"/>
  <c r="AG209" s="1"/>
  <c r="AG210" s="1"/>
  <c r="AG211" s="1"/>
  <c r="AG212" s="1"/>
  <c r="AG213" s="1"/>
  <c r="AG214" s="1"/>
  <c r="AG215" s="1"/>
  <c r="AG216" s="1"/>
  <c r="AG217" s="1"/>
  <c r="AG218" s="1"/>
  <c r="AG219" s="1"/>
  <c r="AG220" s="1"/>
  <c r="AG221" s="1"/>
  <c r="AG222" s="1"/>
  <c r="AG223" s="1"/>
  <c r="AG224" s="1"/>
  <c r="AG225" s="1"/>
  <c r="AG226" s="1"/>
  <c r="AG227" s="1"/>
  <c r="AG228" s="1"/>
  <c r="AG229" s="1"/>
  <c r="AG230" s="1"/>
  <c r="AG231" s="1"/>
  <c r="AG232" s="1"/>
  <c r="AG233" s="1"/>
  <c r="AG234" s="1"/>
  <c r="AG235" s="1"/>
  <c r="AG236" s="1"/>
  <c r="AG237" s="1"/>
  <c r="AG238" s="1"/>
  <c r="AG239" s="1"/>
  <c r="AG240" s="1"/>
  <c r="AG241" s="1"/>
  <c r="AG242" s="1"/>
  <c r="AG243" s="1"/>
  <c r="AG244" s="1"/>
  <c r="AG245" s="1"/>
  <c r="AG246" s="1"/>
  <c r="AG247" s="1"/>
  <c r="AG248" s="1"/>
  <c r="AG249" s="1"/>
  <c r="AG250" s="1"/>
  <c r="AG251" s="1"/>
  <c r="AG252" s="1"/>
  <c r="AG253" s="1"/>
  <c r="AG254" s="1"/>
  <c r="AG255" s="1"/>
  <c r="AG256" s="1"/>
  <c r="AG257" s="1"/>
  <c r="AG258" s="1"/>
  <c r="AG259" s="1"/>
  <c r="AG260" s="1"/>
  <c r="AG261" s="1"/>
  <c r="AG262" s="1"/>
  <c r="AG263" s="1"/>
  <c r="AG264" s="1"/>
  <c r="AG265" s="1"/>
  <c r="AG266" s="1"/>
  <c r="AG267" s="1"/>
  <c r="AG268" s="1"/>
  <c r="AG269" s="1"/>
  <c r="AG270" s="1"/>
  <c r="AG271" s="1"/>
  <c r="AG272" s="1"/>
  <c r="AG273" s="1"/>
  <c r="AG274" s="1"/>
  <c r="AG275" s="1"/>
  <c r="AG276" s="1"/>
  <c r="AG277" s="1"/>
  <c r="AG278" s="1"/>
  <c r="AG279" s="1"/>
  <c r="AG280" s="1"/>
  <c r="AG281" s="1"/>
  <c r="AG282" s="1"/>
  <c r="AG283" s="1"/>
  <c r="AG284" s="1"/>
  <c r="AG285" s="1"/>
  <c r="AG286" s="1"/>
  <c r="AG287" s="1"/>
  <c r="AG288" s="1"/>
  <c r="AG289" s="1"/>
  <c r="AG290" s="1"/>
  <c r="AG291" s="1"/>
  <c r="AG292" s="1"/>
  <c r="AG293" s="1"/>
  <c r="AG294" s="1"/>
  <c r="AG295" s="1"/>
  <c r="AG296" s="1"/>
  <c r="AG297" s="1"/>
  <c r="AG298" s="1"/>
  <c r="AG299" s="1"/>
  <c r="AG300" s="1"/>
  <c r="AG301" s="1"/>
  <c r="AG302" s="1"/>
  <c r="AG303" s="1"/>
  <c r="AG304" s="1"/>
  <c r="AG305" s="1"/>
  <c r="AG306" s="1"/>
  <c r="AG307" s="1"/>
  <c r="AG308" s="1"/>
  <c r="AG309" s="1"/>
  <c r="AG310" s="1"/>
  <c r="AG311" s="1"/>
  <c r="AG312" s="1"/>
  <c r="AG313" s="1"/>
  <c r="AG314" s="1"/>
  <c r="AG315" s="1"/>
  <c r="AG316" s="1"/>
  <c r="AG317" s="1"/>
  <c r="AG318" s="1"/>
  <c r="AG319" s="1"/>
  <c r="AG320" s="1"/>
  <c r="AG321" s="1"/>
  <c r="AG322" s="1"/>
  <c r="AG323" s="1"/>
  <c r="AG324" s="1"/>
  <c r="AG325" s="1"/>
  <c r="AG326" s="1"/>
  <c r="AG327" s="1"/>
  <c r="AG328" s="1"/>
  <c r="AG329" s="1"/>
  <c r="AG330" s="1"/>
  <c r="AG331" s="1"/>
  <c r="AG332" s="1"/>
  <c r="AG333" s="1"/>
  <c r="AG334" s="1"/>
  <c r="AG335" s="1"/>
  <c r="AG336" s="1"/>
  <c r="AG337" s="1"/>
  <c r="AG338" s="1"/>
  <c r="AG339" s="1"/>
  <c r="AG340" s="1"/>
  <c r="AG341" s="1"/>
  <c r="AG342" s="1"/>
  <c r="AG343" s="1"/>
  <c r="AG344" s="1"/>
  <c r="AG345" s="1"/>
  <c r="AG346" s="1"/>
  <c r="AG347" s="1"/>
  <c r="AG348" s="1"/>
  <c r="AG349" s="1"/>
  <c r="AG350" s="1"/>
  <c r="AG351" s="1"/>
  <c r="AG352" s="1"/>
  <c r="AG353" s="1"/>
  <c r="AG354" s="1"/>
  <c r="AG355" s="1"/>
  <c r="AG356" s="1"/>
  <c r="AG357" s="1"/>
  <c r="AG358" s="1"/>
  <c r="AG359" s="1"/>
  <c r="AG360" s="1"/>
  <c r="AG361" s="1"/>
  <c r="AG362" s="1"/>
  <c r="AG363" s="1"/>
  <c r="N7" i="2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355" s="1"/>
  <c r="K356" s="1"/>
  <c r="K357" s="1"/>
  <c r="K358" s="1"/>
  <c r="K359" s="1"/>
  <c r="K360" s="1"/>
  <c r="K361" s="1"/>
  <c r="K362" s="1"/>
  <c r="K363" s="1"/>
  <c r="K364" s="1"/>
  <c r="K365" s="1"/>
  <c r="K366" s="1"/>
  <c r="C34" i="1"/>
  <c r="Q6" i="2" s="1"/>
  <c r="AC70" l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C103" s="1"/>
  <c r="AC104" s="1"/>
  <c r="AC105" s="1"/>
  <c r="AC106" s="1"/>
  <c r="AC107" s="1"/>
  <c r="AC108" s="1"/>
  <c r="AC109" s="1"/>
  <c r="AC110" s="1"/>
  <c r="AC111" s="1"/>
  <c r="AC112" s="1"/>
  <c r="AC113" s="1"/>
  <c r="AC114" s="1"/>
  <c r="AC115" s="1"/>
  <c r="AC116" s="1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C133" s="1"/>
  <c r="AC134" s="1"/>
  <c r="AC135" s="1"/>
  <c r="AC136" s="1"/>
  <c r="AC137" s="1"/>
  <c r="AC138" s="1"/>
  <c r="AC139" s="1"/>
  <c r="AC140" s="1"/>
  <c r="AC141" s="1"/>
  <c r="AC142" s="1"/>
  <c r="AC143" s="1"/>
  <c r="AC144" s="1"/>
  <c r="AC145" s="1"/>
  <c r="AC146" s="1"/>
  <c r="AC147" s="1"/>
  <c r="AC148" s="1"/>
  <c r="AC149" s="1"/>
  <c r="AC150" s="1"/>
  <c r="AC151" s="1"/>
  <c r="AC152" s="1"/>
  <c r="AC153" s="1"/>
  <c r="AC154" s="1"/>
  <c r="AC155" s="1"/>
  <c r="AC156" s="1"/>
  <c r="AC157" s="1"/>
  <c r="AC158" s="1"/>
  <c r="AC159" s="1"/>
  <c r="AC160" s="1"/>
  <c r="AC161" s="1"/>
  <c r="AC162" s="1"/>
  <c r="AC163" s="1"/>
  <c r="AC164" s="1"/>
  <c r="AC165" s="1"/>
  <c r="AC166" s="1"/>
  <c r="AC167" s="1"/>
  <c r="AC168" s="1"/>
  <c r="AC169" s="1"/>
  <c r="AC170" s="1"/>
  <c r="AC171" s="1"/>
  <c r="AC172" s="1"/>
  <c r="AC173" s="1"/>
  <c r="AC174" s="1"/>
  <c r="AC175" s="1"/>
  <c r="AC176" s="1"/>
  <c r="AC177" s="1"/>
  <c r="AC178" s="1"/>
  <c r="AC179" s="1"/>
  <c r="AC180" s="1"/>
  <c r="AC181" s="1"/>
  <c r="AC182" s="1"/>
  <c r="AC183" s="1"/>
  <c r="AC184" s="1"/>
  <c r="AC185" s="1"/>
  <c r="AC186" s="1"/>
  <c r="AC187" s="1"/>
  <c r="AC188" s="1"/>
  <c r="AC189" s="1"/>
  <c r="AC190" s="1"/>
  <c r="AC191" s="1"/>
  <c r="AC192" s="1"/>
  <c r="AC193" s="1"/>
  <c r="AC194" s="1"/>
  <c r="AC195" s="1"/>
  <c r="AC196" s="1"/>
  <c r="AC197" s="1"/>
  <c r="AC198" s="1"/>
  <c r="AC199" s="1"/>
  <c r="AC200" s="1"/>
  <c r="AC201" s="1"/>
  <c r="AC202" s="1"/>
  <c r="AC203" s="1"/>
  <c r="AC204" s="1"/>
  <c r="AC205" s="1"/>
  <c r="AC206" s="1"/>
  <c r="AC207" s="1"/>
  <c r="AC208" s="1"/>
  <c r="AC209" s="1"/>
  <c r="AC210" s="1"/>
  <c r="AC211" s="1"/>
  <c r="AC212" s="1"/>
  <c r="AC213" s="1"/>
  <c r="AC214" s="1"/>
  <c r="AC215" s="1"/>
  <c r="AC216" s="1"/>
  <c r="AC217" s="1"/>
  <c r="AC218" s="1"/>
  <c r="AC219" s="1"/>
  <c r="AC220" s="1"/>
  <c r="AC221" s="1"/>
  <c r="AC222" s="1"/>
  <c r="AC223" s="1"/>
  <c r="AC224" s="1"/>
  <c r="AC225" s="1"/>
  <c r="AC226" s="1"/>
  <c r="AC227" s="1"/>
  <c r="AC228" s="1"/>
  <c r="AC229" s="1"/>
  <c r="AC230" s="1"/>
  <c r="AC231" s="1"/>
  <c r="AC232" s="1"/>
  <c r="AC233" s="1"/>
  <c r="AC234" s="1"/>
  <c r="AC235" s="1"/>
  <c r="AC236" s="1"/>
  <c r="AC237" s="1"/>
  <c r="AC238" s="1"/>
  <c r="AC239" s="1"/>
  <c r="AC240" s="1"/>
  <c r="AC241" s="1"/>
  <c r="AC242" s="1"/>
  <c r="AC243" s="1"/>
  <c r="AC244" s="1"/>
  <c r="AC245" s="1"/>
  <c r="AC246" s="1"/>
  <c r="AC247" s="1"/>
  <c r="AC248" s="1"/>
  <c r="AC249" s="1"/>
  <c r="AC250" s="1"/>
  <c r="AC251" s="1"/>
  <c r="AC252" s="1"/>
  <c r="AC253" s="1"/>
  <c r="AC254" s="1"/>
  <c r="AC255" s="1"/>
  <c r="AC256" s="1"/>
  <c r="AC257" s="1"/>
  <c r="AC258" s="1"/>
  <c r="AC259" s="1"/>
  <c r="AC260" s="1"/>
  <c r="AC261" s="1"/>
  <c r="AC262" s="1"/>
  <c r="AC263" s="1"/>
  <c r="AC264" s="1"/>
  <c r="AC265" s="1"/>
  <c r="AC266" s="1"/>
  <c r="AC267" s="1"/>
  <c r="AC268" s="1"/>
  <c r="AC269" s="1"/>
  <c r="AC270" s="1"/>
  <c r="AC271" s="1"/>
  <c r="AC272" s="1"/>
  <c r="AC273" s="1"/>
  <c r="AC274" s="1"/>
  <c r="AC275" s="1"/>
  <c r="AC276" s="1"/>
  <c r="AC277" s="1"/>
  <c r="AC278" s="1"/>
  <c r="AC279" s="1"/>
  <c r="AC280" s="1"/>
  <c r="AC281" s="1"/>
  <c r="AC282" s="1"/>
  <c r="AC283" s="1"/>
  <c r="AC284" s="1"/>
  <c r="AC285" s="1"/>
  <c r="AC286" s="1"/>
  <c r="AC287" s="1"/>
  <c r="AC288" s="1"/>
  <c r="AC289" s="1"/>
  <c r="AC290" s="1"/>
  <c r="AC291" s="1"/>
  <c r="AC292" s="1"/>
  <c r="AC293" s="1"/>
  <c r="AC294" s="1"/>
  <c r="AC295" s="1"/>
  <c r="AC296" s="1"/>
  <c r="AC297" s="1"/>
  <c r="AC298" s="1"/>
  <c r="AC299" s="1"/>
  <c r="AC300" s="1"/>
  <c r="AC301" s="1"/>
  <c r="AC302" s="1"/>
  <c r="AC303" s="1"/>
  <c r="AC304" s="1"/>
  <c r="AC305" s="1"/>
  <c r="AC306" s="1"/>
  <c r="AC307" s="1"/>
  <c r="AC308" s="1"/>
  <c r="AC309" s="1"/>
  <c r="AC310" s="1"/>
  <c r="AC311" s="1"/>
  <c r="AC312" s="1"/>
  <c r="AC313" s="1"/>
  <c r="AC314" s="1"/>
  <c r="AC315" s="1"/>
  <c r="AC316" s="1"/>
  <c r="AC317" s="1"/>
  <c r="AC318" s="1"/>
  <c r="AC319" s="1"/>
  <c r="AC320" s="1"/>
  <c r="AC321" s="1"/>
  <c r="AC322" s="1"/>
  <c r="AC323" s="1"/>
  <c r="AC324" s="1"/>
  <c r="AC325" s="1"/>
  <c r="AC326" s="1"/>
  <c r="AC327" s="1"/>
  <c r="AC328" s="1"/>
  <c r="AC329" s="1"/>
  <c r="AC330" s="1"/>
  <c r="AC331" s="1"/>
  <c r="AC332" s="1"/>
  <c r="AC333" s="1"/>
  <c r="AC334" s="1"/>
  <c r="AC335" s="1"/>
  <c r="AC336" s="1"/>
  <c r="AC337" s="1"/>
  <c r="AC338" s="1"/>
  <c r="AC339" s="1"/>
  <c r="AC340" s="1"/>
  <c r="AC341" s="1"/>
  <c r="AC342" s="1"/>
  <c r="AC343" s="1"/>
  <c r="AC344" s="1"/>
  <c r="AC345" s="1"/>
  <c r="AC346" s="1"/>
  <c r="AC347" s="1"/>
  <c r="AC348" s="1"/>
  <c r="AC349" s="1"/>
  <c r="AC350" s="1"/>
  <c r="AC351" s="1"/>
  <c r="AC352" s="1"/>
  <c r="AC353" s="1"/>
  <c r="AC354" s="1"/>
  <c r="AC355" s="1"/>
  <c r="AC356" s="1"/>
  <c r="AC357" s="1"/>
  <c r="AC358" s="1"/>
  <c r="AC359" s="1"/>
  <c r="AC360" s="1"/>
  <c r="AC361" s="1"/>
  <c r="AC362" s="1"/>
  <c r="AC363" s="1"/>
  <c r="AC364" s="1"/>
  <c r="AC365" s="1"/>
  <c r="AC366" s="1"/>
  <c r="AC367" s="1"/>
  <c r="BY71"/>
  <c r="BY72" s="1"/>
  <c r="BY73" s="1"/>
  <c r="BY74" s="1"/>
  <c r="BY75" s="1"/>
  <c r="BY76" s="1"/>
  <c r="BY77" s="1"/>
  <c r="BY78" s="1"/>
  <c r="BY79" s="1"/>
  <c r="BY80" s="1"/>
  <c r="BY81" s="1"/>
  <c r="BY82" s="1"/>
  <c r="BY83" s="1"/>
  <c r="BY84" s="1"/>
  <c r="BY85" s="1"/>
  <c r="BY86" s="1"/>
  <c r="BY87" s="1"/>
  <c r="BY88" s="1"/>
  <c r="BY89" s="1"/>
  <c r="BY90" s="1"/>
  <c r="BY91" s="1"/>
  <c r="BY92" s="1"/>
  <c r="BY93" s="1"/>
  <c r="BY94" s="1"/>
  <c r="BY95" s="1"/>
  <c r="BY96" s="1"/>
  <c r="BY97" s="1"/>
  <c r="BY98" s="1"/>
  <c r="BY99" s="1"/>
  <c r="BY100" s="1"/>
  <c r="BY101" s="1"/>
  <c r="BY102" s="1"/>
  <c r="BY103" s="1"/>
  <c r="BY104" s="1"/>
  <c r="BY105" s="1"/>
  <c r="BY106" s="1"/>
  <c r="BY107" s="1"/>
  <c r="BY108" s="1"/>
  <c r="BY109" s="1"/>
  <c r="BY110" s="1"/>
  <c r="BY111" s="1"/>
  <c r="BY112" s="1"/>
  <c r="BY113" s="1"/>
  <c r="BY114" s="1"/>
  <c r="BY115" s="1"/>
  <c r="BY116" s="1"/>
  <c r="BY117" s="1"/>
  <c r="BY118" s="1"/>
  <c r="BY119" s="1"/>
  <c r="BY120" s="1"/>
  <c r="BY121" s="1"/>
  <c r="BY122" s="1"/>
  <c r="BY123" s="1"/>
  <c r="BY124" s="1"/>
  <c r="BY125" s="1"/>
  <c r="BY126" s="1"/>
  <c r="BY127" s="1"/>
  <c r="BY128" s="1"/>
  <c r="BY129" s="1"/>
  <c r="BY130" s="1"/>
  <c r="BY131" s="1"/>
  <c r="BY132" s="1"/>
  <c r="BY133" s="1"/>
  <c r="BY134" s="1"/>
  <c r="BY135" s="1"/>
  <c r="BY136" s="1"/>
  <c r="BY137" s="1"/>
  <c r="BY138" s="1"/>
  <c r="BY139" s="1"/>
  <c r="BY140" s="1"/>
  <c r="BY141" s="1"/>
  <c r="BY142" s="1"/>
  <c r="BY143" s="1"/>
  <c r="BY144" s="1"/>
  <c r="BY145" s="1"/>
  <c r="BY146" s="1"/>
  <c r="BY147" s="1"/>
  <c r="BY148" s="1"/>
  <c r="BY149" s="1"/>
  <c r="BY150" s="1"/>
  <c r="BY151" s="1"/>
  <c r="BY152" s="1"/>
  <c r="BY153" s="1"/>
  <c r="BY154" s="1"/>
  <c r="BY155" s="1"/>
  <c r="BY156" s="1"/>
  <c r="BY157" s="1"/>
  <c r="BY158" s="1"/>
  <c r="BY159" s="1"/>
  <c r="BY160" s="1"/>
  <c r="BY161" s="1"/>
  <c r="BY162" s="1"/>
  <c r="BY163" s="1"/>
  <c r="BY164" s="1"/>
  <c r="BY165" s="1"/>
  <c r="BY166" s="1"/>
  <c r="BY167" s="1"/>
  <c r="BY168" s="1"/>
  <c r="BY169" s="1"/>
  <c r="BY170" s="1"/>
  <c r="BY171" s="1"/>
  <c r="BY172" s="1"/>
  <c r="BY173" s="1"/>
  <c r="BY174" s="1"/>
  <c r="BY175" s="1"/>
  <c r="BY176" s="1"/>
  <c r="BY177" s="1"/>
  <c r="BY178" s="1"/>
  <c r="BY179" s="1"/>
  <c r="BY180" s="1"/>
  <c r="BY181" s="1"/>
  <c r="BY182" s="1"/>
  <c r="BY183" s="1"/>
  <c r="BY184" s="1"/>
  <c r="BY185" s="1"/>
  <c r="BY186" s="1"/>
  <c r="BY187" s="1"/>
  <c r="BY188" s="1"/>
  <c r="BY189" s="1"/>
  <c r="BY190" s="1"/>
  <c r="BY191" s="1"/>
  <c r="BY192" s="1"/>
  <c r="BY193" s="1"/>
  <c r="BY194" s="1"/>
  <c r="BY195" s="1"/>
  <c r="BY196" s="1"/>
  <c r="BY197" s="1"/>
  <c r="BY198" s="1"/>
  <c r="BY199" s="1"/>
  <c r="BY200" s="1"/>
  <c r="BY201" s="1"/>
  <c r="BY202" s="1"/>
  <c r="BY203" s="1"/>
  <c r="BY204" s="1"/>
  <c r="BY205" s="1"/>
  <c r="BY206" s="1"/>
  <c r="BY207" s="1"/>
  <c r="BY208" s="1"/>
  <c r="BY209" s="1"/>
  <c r="BY210" s="1"/>
  <c r="BY211" s="1"/>
  <c r="BY212" s="1"/>
  <c r="BY213" s="1"/>
  <c r="BY214" s="1"/>
  <c r="BY215" s="1"/>
  <c r="BY216" s="1"/>
  <c r="BY217" s="1"/>
  <c r="BY218" s="1"/>
  <c r="BY219" s="1"/>
  <c r="BY220" s="1"/>
  <c r="BY221" s="1"/>
  <c r="BY222" s="1"/>
  <c r="BY223" s="1"/>
  <c r="BY224" s="1"/>
  <c r="BY225" s="1"/>
  <c r="BY226" s="1"/>
  <c r="BY227" s="1"/>
  <c r="BY228" s="1"/>
  <c r="BY229" s="1"/>
  <c r="BY230" s="1"/>
  <c r="BY231" s="1"/>
  <c r="BY232" s="1"/>
  <c r="BY233" s="1"/>
  <c r="BY234" s="1"/>
  <c r="BY235" s="1"/>
  <c r="BY236" s="1"/>
  <c r="BY237" s="1"/>
  <c r="BY238" s="1"/>
  <c r="BY239" s="1"/>
  <c r="BY240" s="1"/>
  <c r="BY241" s="1"/>
  <c r="BY242" s="1"/>
  <c r="BY243" s="1"/>
  <c r="BY244" s="1"/>
  <c r="BY245" s="1"/>
  <c r="BY246" s="1"/>
  <c r="BY247" s="1"/>
  <c r="BY248" s="1"/>
  <c r="BY249" s="1"/>
  <c r="BY250" s="1"/>
  <c r="BY251" s="1"/>
  <c r="BY252" s="1"/>
  <c r="BY253" s="1"/>
  <c r="BY254" s="1"/>
  <c r="BY255" s="1"/>
  <c r="BY256" s="1"/>
  <c r="BY257" s="1"/>
  <c r="BY258" s="1"/>
  <c r="BY259" s="1"/>
  <c r="BY260" s="1"/>
  <c r="BY261" s="1"/>
  <c r="BY262" s="1"/>
  <c r="BY263" s="1"/>
  <c r="BY264" s="1"/>
  <c r="BY265" s="1"/>
  <c r="BY266" s="1"/>
  <c r="BY267" s="1"/>
  <c r="BY268" s="1"/>
  <c r="BY269" s="1"/>
  <c r="BY270" s="1"/>
  <c r="BY271" s="1"/>
  <c r="BY272" s="1"/>
  <c r="BY273" s="1"/>
  <c r="BY274" s="1"/>
  <c r="BY275" s="1"/>
  <c r="BY276" s="1"/>
  <c r="BY277" s="1"/>
  <c r="BY278" s="1"/>
  <c r="BY279" s="1"/>
  <c r="BY280" s="1"/>
  <c r="BY281" s="1"/>
  <c r="BY282" s="1"/>
  <c r="BY283" s="1"/>
  <c r="BY284" s="1"/>
  <c r="BY285" s="1"/>
  <c r="BY286" s="1"/>
  <c r="BY287" s="1"/>
  <c r="BY288" s="1"/>
  <c r="BY289" s="1"/>
  <c r="BY290" s="1"/>
  <c r="BY291" s="1"/>
  <c r="BY292" s="1"/>
  <c r="BY293" s="1"/>
  <c r="BY294" s="1"/>
  <c r="BY295" s="1"/>
  <c r="BY296" s="1"/>
  <c r="BY297" s="1"/>
  <c r="BY298" s="1"/>
  <c r="BY299" s="1"/>
  <c r="BY300" s="1"/>
  <c r="BY301" s="1"/>
  <c r="BY302" s="1"/>
  <c r="BY303" s="1"/>
  <c r="BY304" s="1"/>
  <c r="BY305" s="1"/>
  <c r="BY306" s="1"/>
  <c r="BY307" s="1"/>
  <c r="BY308" s="1"/>
  <c r="BY309" s="1"/>
  <c r="BY310" s="1"/>
  <c r="BY311" s="1"/>
  <c r="BY312" s="1"/>
  <c r="BY313" s="1"/>
  <c r="BY314" s="1"/>
  <c r="BY315" s="1"/>
  <c r="BY316" s="1"/>
  <c r="BY317" s="1"/>
  <c r="BY318" s="1"/>
  <c r="BY319" s="1"/>
  <c r="BY320" s="1"/>
  <c r="BY321" s="1"/>
  <c r="BY322" s="1"/>
  <c r="BY323" s="1"/>
  <c r="BY324" s="1"/>
  <c r="BY325" s="1"/>
  <c r="BY326" s="1"/>
  <c r="BY327" s="1"/>
  <c r="BY328" s="1"/>
  <c r="BY329" s="1"/>
  <c r="BY330" s="1"/>
  <c r="BY331" s="1"/>
  <c r="BY332" s="1"/>
  <c r="BY333" s="1"/>
  <c r="BY334" s="1"/>
  <c r="BY335" s="1"/>
  <c r="BY336" s="1"/>
  <c r="BY337" s="1"/>
  <c r="BY338" s="1"/>
  <c r="BY339" s="1"/>
  <c r="BY340" s="1"/>
  <c r="BY341" s="1"/>
  <c r="BY342" s="1"/>
  <c r="BY343" s="1"/>
  <c r="BY344" s="1"/>
  <c r="BY345" s="1"/>
  <c r="BY346" s="1"/>
  <c r="BY347" s="1"/>
  <c r="BY348" s="1"/>
  <c r="BY349" s="1"/>
  <c r="BY350" s="1"/>
  <c r="BY351" s="1"/>
  <c r="BY352" s="1"/>
  <c r="BY353" s="1"/>
  <c r="BY354" s="1"/>
  <c r="BY355" s="1"/>
  <c r="BY356" s="1"/>
  <c r="BY357" s="1"/>
  <c r="BY358" s="1"/>
  <c r="BY359" s="1"/>
  <c r="BY360" s="1"/>
  <c r="BY361" s="1"/>
  <c r="BY362" s="1"/>
  <c r="BY363" s="1"/>
  <c r="BY364" s="1"/>
  <c r="BY365" s="1"/>
  <c r="BY366" s="1"/>
  <c r="BY367" s="1"/>
  <c r="Y9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Y101" s="1"/>
  <c r="Y102" s="1"/>
  <c r="Y103" s="1"/>
  <c r="Y104" s="1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Y144" s="1"/>
  <c r="Y145" s="1"/>
  <c r="Y146" s="1"/>
  <c r="Y147" s="1"/>
  <c r="Y148" s="1"/>
  <c r="Y149" s="1"/>
  <c r="Y150" s="1"/>
  <c r="Y151" s="1"/>
  <c r="Y152" s="1"/>
  <c r="Y153" s="1"/>
  <c r="Y154" s="1"/>
  <c r="Y155" s="1"/>
  <c r="Y156" s="1"/>
  <c r="Y157" s="1"/>
  <c r="Y158" s="1"/>
  <c r="Y159" s="1"/>
  <c r="Y160" s="1"/>
  <c r="Y161" s="1"/>
  <c r="Y162" s="1"/>
  <c r="Y163" s="1"/>
  <c r="Y164" s="1"/>
  <c r="Y165" s="1"/>
  <c r="Y166" s="1"/>
  <c r="Y167" s="1"/>
  <c r="Y168" s="1"/>
  <c r="Y169" s="1"/>
  <c r="Y170" s="1"/>
  <c r="Y171" s="1"/>
  <c r="Y172" s="1"/>
  <c r="Y173" s="1"/>
  <c r="Y174" s="1"/>
  <c r="Y175" s="1"/>
  <c r="Y176" s="1"/>
  <c r="Y177" s="1"/>
  <c r="Y178" s="1"/>
  <c r="Y179" s="1"/>
  <c r="Y180" s="1"/>
  <c r="Y181" s="1"/>
  <c r="Y182" s="1"/>
  <c r="Y183" s="1"/>
  <c r="Y184" s="1"/>
  <c r="Y185" s="1"/>
  <c r="Y186" s="1"/>
  <c r="Y187" s="1"/>
  <c r="Y188" s="1"/>
  <c r="Y189" s="1"/>
  <c r="Y190" s="1"/>
  <c r="Y191" s="1"/>
  <c r="Y192" s="1"/>
  <c r="Y193" s="1"/>
  <c r="Y194" s="1"/>
  <c r="Y195" s="1"/>
  <c r="Y196" s="1"/>
  <c r="Y197" s="1"/>
  <c r="Y198" s="1"/>
  <c r="Y199" s="1"/>
  <c r="Y200" s="1"/>
  <c r="Y201" s="1"/>
  <c r="Y202" s="1"/>
  <c r="Y203" s="1"/>
  <c r="Y204" s="1"/>
  <c r="Y205" s="1"/>
  <c r="Y206" s="1"/>
  <c r="Y207" s="1"/>
  <c r="Y208" s="1"/>
  <c r="Y209" s="1"/>
  <c r="Y210" s="1"/>
  <c r="Y211" s="1"/>
  <c r="Y212" s="1"/>
  <c r="Y213" s="1"/>
  <c r="Y214" s="1"/>
  <c r="Y215" s="1"/>
  <c r="Y216" s="1"/>
  <c r="Y217" s="1"/>
  <c r="Y218" s="1"/>
  <c r="Y219" s="1"/>
  <c r="Y220" s="1"/>
  <c r="Y221" s="1"/>
  <c r="Y222" s="1"/>
  <c r="Y223" s="1"/>
  <c r="Y224" s="1"/>
  <c r="Y225" s="1"/>
  <c r="Y226" s="1"/>
  <c r="Y227" s="1"/>
  <c r="Y228" s="1"/>
  <c r="Y229" s="1"/>
  <c r="Y230" s="1"/>
  <c r="Y231" s="1"/>
  <c r="Y232" s="1"/>
  <c r="Y233" s="1"/>
  <c r="Y234" s="1"/>
  <c r="Y235" s="1"/>
  <c r="Y236" s="1"/>
  <c r="Y237" s="1"/>
  <c r="Y238" s="1"/>
  <c r="Y239" s="1"/>
  <c r="Y240" s="1"/>
  <c r="Y241" s="1"/>
  <c r="Y242" s="1"/>
  <c r="Y243" s="1"/>
  <c r="Y244" s="1"/>
  <c r="Y245" s="1"/>
  <c r="Y246" s="1"/>
  <c r="Y247" s="1"/>
  <c r="Y248" s="1"/>
  <c r="Y249" s="1"/>
  <c r="Y250" s="1"/>
  <c r="Y251" s="1"/>
  <c r="Y252" s="1"/>
  <c r="Y253" s="1"/>
  <c r="Y254" s="1"/>
  <c r="Y255" s="1"/>
  <c r="Y256" s="1"/>
  <c r="Y257" s="1"/>
  <c r="Y258" s="1"/>
  <c r="Y259" s="1"/>
  <c r="Y260" s="1"/>
  <c r="Y261" s="1"/>
  <c r="Y262" s="1"/>
  <c r="Y263" s="1"/>
  <c r="Y264" s="1"/>
  <c r="Y265" s="1"/>
  <c r="Y266" s="1"/>
  <c r="Y267" s="1"/>
  <c r="Y268" s="1"/>
  <c r="Y269" s="1"/>
  <c r="Y270" s="1"/>
  <c r="Y271" s="1"/>
  <c r="Y272" s="1"/>
  <c r="Y273" s="1"/>
  <c r="Y274" s="1"/>
  <c r="Y275" s="1"/>
  <c r="Y276" s="1"/>
  <c r="Y277" s="1"/>
  <c r="Y278" s="1"/>
  <c r="Y279" s="1"/>
  <c r="Y280" s="1"/>
  <c r="Y281" s="1"/>
  <c r="Y282" s="1"/>
  <c r="Y283" s="1"/>
  <c r="Y284" s="1"/>
  <c r="Y285" s="1"/>
  <c r="Y286" s="1"/>
  <c r="Y287" s="1"/>
  <c r="Y288" s="1"/>
  <c r="Y289" s="1"/>
  <c r="Y290" s="1"/>
  <c r="Y291" s="1"/>
  <c r="Y292" s="1"/>
  <c r="Y293" s="1"/>
  <c r="Y294" s="1"/>
  <c r="Y295" s="1"/>
  <c r="Y296" s="1"/>
  <c r="Y297" s="1"/>
  <c r="Y298" s="1"/>
  <c r="Y299" s="1"/>
  <c r="Y300" s="1"/>
  <c r="Y301" s="1"/>
  <c r="Y302" s="1"/>
  <c r="Y303" s="1"/>
  <c r="Y304" s="1"/>
  <c r="Y305" s="1"/>
  <c r="Y306" s="1"/>
  <c r="Y307" s="1"/>
  <c r="Y308" s="1"/>
  <c r="Y309" s="1"/>
  <c r="Y310" s="1"/>
  <c r="Y311" s="1"/>
  <c r="Y312" s="1"/>
  <c r="Y313" s="1"/>
  <c r="Y314" s="1"/>
  <c r="Y315" s="1"/>
  <c r="Y316" s="1"/>
  <c r="Y317" s="1"/>
  <c r="Y318" s="1"/>
  <c r="Y319" s="1"/>
  <c r="Y320" s="1"/>
  <c r="Y321" s="1"/>
  <c r="Y322" s="1"/>
  <c r="Y323" s="1"/>
  <c r="Y324" s="1"/>
  <c r="Y325" s="1"/>
  <c r="Y326" s="1"/>
  <c r="Y327" s="1"/>
  <c r="Y328" s="1"/>
  <c r="Y329" s="1"/>
  <c r="Y330" s="1"/>
  <c r="Y331" s="1"/>
  <c r="Y332" s="1"/>
  <c r="Y333" s="1"/>
  <c r="Y334" s="1"/>
  <c r="Y335" s="1"/>
  <c r="Y336" s="1"/>
  <c r="Y337" s="1"/>
  <c r="Y338" s="1"/>
  <c r="Y339" s="1"/>
  <c r="Y340" s="1"/>
  <c r="Y341" s="1"/>
  <c r="Y342" s="1"/>
  <c r="Y343" s="1"/>
  <c r="Y344" s="1"/>
  <c r="Y345" s="1"/>
  <c r="Y346" s="1"/>
  <c r="Y347" s="1"/>
  <c r="Y348" s="1"/>
  <c r="Y349" s="1"/>
  <c r="Y350" s="1"/>
  <c r="Y351" s="1"/>
  <c r="Y352" s="1"/>
  <c r="Y353" s="1"/>
  <c r="Y354" s="1"/>
  <c r="Y355" s="1"/>
  <c r="Y356" s="1"/>
  <c r="Y357" s="1"/>
  <c r="Y358" s="1"/>
  <c r="Y359" s="1"/>
  <c r="Y360" s="1"/>
  <c r="Y361" s="1"/>
  <c r="Y362" s="1"/>
  <c r="Y363" s="1"/>
  <c r="Y364" s="1"/>
  <c r="Y365" s="1"/>
  <c r="Y366" s="1"/>
  <c r="S23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80" s="1"/>
  <c r="S281" s="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304" s="1"/>
  <c r="S305" s="1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S322" s="1"/>
  <c r="S323" s="1"/>
  <c r="S324" s="1"/>
  <c r="S325" s="1"/>
  <c r="S326" s="1"/>
  <c r="S327" s="1"/>
  <c r="S328" s="1"/>
  <c r="S329" s="1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52" s="1"/>
  <c r="S353" s="1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O7"/>
  <c r="B8" i="3"/>
  <c r="A8"/>
  <c r="A7"/>
  <c r="V1" i="2"/>
  <c r="J5" i="1" s="1"/>
  <c r="X1" i="2" l="1"/>
  <c r="Z1" s="1"/>
  <c r="D7" i="3"/>
  <c r="H8" i="2" s="1"/>
  <c r="D6" i="3"/>
  <c r="H7" i="2" s="1"/>
  <c r="B9" i="3"/>
  <c r="A9"/>
  <c r="J6" i="1"/>
  <c r="D8" i="3" l="1"/>
  <c r="H9" i="2" s="1"/>
  <c r="B10" i="3"/>
  <c r="A10"/>
  <c r="AB1" i="2"/>
  <c r="J7" i="1"/>
  <c r="D9" i="3" l="1"/>
  <c r="H10" i="2" s="1"/>
  <c r="B11" i="3"/>
  <c r="A11"/>
  <c r="AD1" i="2"/>
  <c r="J8" i="1"/>
  <c r="D10" i="3" l="1"/>
  <c r="H11" i="2" s="1"/>
  <c r="B12" i="3"/>
  <c r="A12"/>
  <c r="AF1" i="2"/>
  <c r="J9" i="1"/>
  <c r="D11" i="3" l="1"/>
  <c r="H12" i="2" s="1"/>
  <c r="B13" i="3"/>
  <c r="A13"/>
  <c r="AH1" i="2"/>
  <c r="J10" i="1"/>
  <c r="D12" i="3" l="1"/>
  <c r="H13" i="2" s="1"/>
  <c r="B14" i="3"/>
  <c r="A14"/>
  <c r="AJ1" i="2"/>
  <c r="J11" i="1"/>
  <c r="D13" i="3" l="1"/>
  <c r="H14" i="2" s="1"/>
  <c r="B15" i="3"/>
  <c r="A15"/>
  <c r="AL1" i="2"/>
  <c r="J12" i="1"/>
  <c r="D14" i="3" l="1"/>
  <c r="H15" i="2" s="1"/>
  <c r="B16" i="3"/>
  <c r="A16"/>
  <c r="AN1" i="2"/>
  <c r="J13" i="1"/>
  <c r="D15" i="3" l="1"/>
  <c r="H16" i="2" s="1"/>
  <c r="B17" i="3"/>
  <c r="A17"/>
  <c r="AP1" i="2"/>
  <c r="J14" i="1"/>
  <c r="D16" i="3" l="1"/>
  <c r="H17" i="2" s="1"/>
  <c r="B18" i="3"/>
  <c r="D17"/>
  <c r="H18" i="2" s="1"/>
  <c r="A18" i="3"/>
  <c r="AR1" i="2"/>
  <c r="J15" i="1"/>
  <c r="B19" i="3" l="1"/>
  <c r="A19"/>
  <c r="AT1" i="2"/>
  <c r="J16" i="1"/>
  <c r="A20" i="3" l="1"/>
  <c r="B20"/>
  <c r="AV1" i="2"/>
  <c r="J17" i="1"/>
  <c r="B21" i="3" l="1"/>
  <c r="A21"/>
  <c r="AX1" i="2"/>
  <c r="J18" i="1"/>
  <c r="A22" i="3" l="1"/>
  <c r="B22"/>
  <c r="AZ1" i="2"/>
  <c r="J19" i="1"/>
  <c r="B23" i="3" l="1"/>
  <c r="A23"/>
  <c r="BB1" i="2"/>
  <c r="J20" i="1"/>
  <c r="A24" i="3" l="1"/>
  <c r="B24"/>
  <c r="BD1" i="2"/>
  <c r="J21" i="1"/>
  <c r="B25" i="3" l="1"/>
  <c r="A25"/>
  <c r="BF1" i="2"/>
  <c r="J22" i="1"/>
  <c r="A26" i="3" l="1"/>
  <c r="B26"/>
  <c r="BH1" i="2"/>
  <c r="J23" i="1"/>
  <c r="B27" i="3" l="1"/>
  <c r="A27"/>
  <c r="BJ1" i="2"/>
  <c r="J24" i="1"/>
  <c r="A28" i="3" l="1"/>
  <c r="B28"/>
  <c r="BL1" i="2"/>
  <c r="J25" i="1"/>
  <c r="B29" i="3" l="1"/>
  <c r="A29"/>
  <c r="BN1" i="2"/>
  <c r="J26" i="1"/>
  <c r="A30" i="3" l="1"/>
  <c r="B30"/>
  <c r="BP1" i="2"/>
  <c r="J27" i="1"/>
  <c r="B31" i="3" l="1"/>
  <c r="A31"/>
  <c r="BR1" i="2"/>
  <c r="J28" i="1"/>
  <c r="B32" i="3" l="1"/>
  <c r="A32"/>
  <c r="BT1" i="2"/>
  <c r="J29" i="1"/>
  <c r="B33" i="3" l="1"/>
  <c r="A33"/>
  <c r="BV1" i="2"/>
  <c r="J30" i="1"/>
  <c r="B34" i="3" l="1"/>
  <c r="A34"/>
  <c r="BX1" i="2"/>
  <c r="J31" i="1"/>
  <c r="B35" i="3" l="1"/>
  <c r="A35"/>
  <c r="BZ1" i="2"/>
  <c r="J33" i="1" s="1"/>
  <c r="J32"/>
  <c r="B36" i="3" l="1"/>
  <c r="A36"/>
  <c r="A7" i="2"/>
  <c r="B7"/>
  <c r="C6" i="1"/>
  <c r="B37" i="3" l="1"/>
  <c r="A37"/>
  <c r="A8" i="2"/>
  <c r="P7"/>
  <c r="C7"/>
  <c r="E7" s="1"/>
  <c r="G7" s="1"/>
  <c r="C33" i="1"/>
  <c r="Z6" i="2"/>
  <c r="AD6"/>
  <c r="AH6"/>
  <c r="AL6"/>
  <c r="AP6"/>
  <c r="AT6"/>
  <c r="AX6"/>
  <c r="BB6"/>
  <c r="BF6"/>
  <c r="BJ6"/>
  <c r="BN6"/>
  <c r="BR6"/>
  <c r="BV6"/>
  <c r="BZ6"/>
  <c r="X6"/>
  <c r="AB6"/>
  <c r="AF6"/>
  <c r="AJ6"/>
  <c r="AN6"/>
  <c r="AR6"/>
  <c r="AV6"/>
  <c r="AZ6"/>
  <c r="BD6"/>
  <c r="BH6"/>
  <c r="BL6"/>
  <c r="BP6"/>
  <c r="BT6"/>
  <c r="BX6"/>
  <c r="V6"/>
  <c r="T6"/>
  <c r="B8"/>
  <c r="B9" s="1"/>
  <c r="D7" l="1"/>
  <c r="Q7" s="1"/>
  <c r="BT7" s="1"/>
  <c r="B38" i="3"/>
  <c r="A38"/>
  <c r="J8" i="2"/>
  <c r="O8"/>
  <c r="A9"/>
  <c r="B10"/>
  <c r="A10"/>
  <c r="F7" l="1"/>
  <c r="C8" s="1"/>
  <c r="D8" s="1"/>
  <c r="B39" i="3"/>
  <c r="A39"/>
  <c r="P8" i="2"/>
  <c r="J9"/>
  <c r="J10" s="1"/>
  <c r="BB7"/>
  <c r="AB7"/>
  <c r="BX7"/>
  <c r="AL7"/>
  <c r="BR7"/>
  <c r="AR7"/>
  <c r="BH7"/>
  <c r="T7"/>
  <c r="AD7"/>
  <c r="AT7"/>
  <c r="BJ7"/>
  <c r="BZ7"/>
  <c r="AJ7"/>
  <c r="AZ7"/>
  <c r="BP7"/>
  <c r="V7"/>
  <c r="Z7"/>
  <c r="AH7"/>
  <c r="AP7"/>
  <c r="AX7"/>
  <c r="BF7"/>
  <c r="BN7"/>
  <c r="BV7"/>
  <c r="X7"/>
  <c r="AF7"/>
  <c r="AN7"/>
  <c r="AV7"/>
  <c r="BD7"/>
  <c r="BL7"/>
  <c r="B11"/>
  <c r="A11"/>
  <c r="B40" i="3" l="1"/>
  <c r="A40"/>
  <c r="O9" i="2"/>
  <c r="P9" s="1"/>
  <c r="J11"/>
  <c r="E8"/>
  <c r="G8" s="1"/>
  <c r="Q8" s="1"/>
  <c r="O10"/>
  <c r="B12"/>
  <c r="A12"/>
  <c r="B41" i="3" l="1"/>
  <c r="A41"/>
  <c r="P10" i="2"/>
  <c r="J12"/>
  <c r="BX8"/>
  <c r="F8"/>
  <c r="C9" s="1"/>
  <c r="D9" s="1"/>
  <c r="O11"/>
  <c r="P11" s="1"/>
  <c r="B13"/>
  <c r="A13"/>
  <c r="B42" i="3" l="1"/>
  <c r="A42"/>
  <c r="J13" i="2"/>
  <c r="V8"/>
  <c r="BH8"/>
  <c r="BP8"/>
  <c r="BV8"/>
  <c r="AN8"/>
  <c r="AD8"/>
  <c r="AT8"/>
  <c r="AP8"/>
  <c r="AX8"/>
  <c r="BB8"/>
  <c r="AB8"/>
  <c r="AV8"/>
  <c r="BD8"/>
  <c r="AH8"/>
  <c r="BZ8"/>
  <c r="T8"/>
  <c r="AF8"/>
  <c r="AL8"/>
  <c r="BR8"/>
  <c r="BT8"/>
  <c r="AR8"/>
  <c r="Z8"/>
  <c r="BN8"/>
  <c r="BJ8"/>
  <c r="AJ8"/>
  <c r="BF8"/>
  <c r="BL8"/>
  <c r="X8"/>
  <c r="AZ8"/>
  <c r="E9"/>
  <c r="G9" s="1"/>
  <c r="Q9" s="1"/>
  <c r="O12"/>
  <c r="P12" s="1"/>
  <c r="B14"/>
  <c r="A14"/>
  <c r="B43" i="3" l="1"/>
  <c r="A43"/>
  <c r="J14" i="2"/>
  <c r="BT9"/>
  <c r="F9"/>
  <c r="C10" s="1"/>
  <c r="D10" s="1"/>
  <c r="O13"/>
  <c r="P13" s="1"/>
  <c r="B15"/>
  <c r="A15"/>
  <c r="A44" i="3" l="1"/>
  <c r="B44"/>
  <c r="J15" i="2"/>
  <c r="BN9"/>
  <c r="T9"/>
  <c r="AR9"/>
  <c r="AZ9"/>
  <c r="AB9"/>
  <c r="BX9"/>
  <c r="AT9"/>
  <c r="BH9"/>
  <c r="BZ9"/>
  <c r="X9"/>
  <c r="BV9"/>
  <c r="BP9"/>
  <c r="V9"/>
  <c r="AX9"/>
  <c r="Z9"/>
  <c r="AV9"/>
  <c r="AP9"/>
  <c r="BR9"/>
  <c r="BJ9"/>
  <c r="AH9"/>
  <c r="BL9"/>
  <c r="BB9"/>
  <c r="AF9"/>
  <c r="BD9"/>
  <c r="BF9"/>
  <c r="AJ9"/>
  <c r="AN9"/>
  <c r="AD9"/>
  <c r="AL9"/>
  <c r="E10"/>
  <c r="G10" s="1"/>
  <c r="Q10" s="1"/>
  <c r="O14"/>
  <c r="P14" s="1"/>
  <c r="B16"/>
  <c r="A16"/>
  <c r="B45" i="3" l="1"/>
  <c r="A45"/>
  <c r="J16" i="2"/>
  <c r="BP10"/>
  <c r="BH10"/>
  <c r="F10"/>
  <c r="C11" s="1"/>
  <c r="D11" s="1"/>
  <c r="X10"/>
  <c r="AZ10"/>
  <c r="AL10"/>
  <c r="AP10"/>
  <c r="AT10"/>
  <c r="T10"/>
  <c r="BL10"/>
  <c r="Z10"/>
  <c r="AN10"/>
  <c r="V10"/>
  <c r="BN10"/>
  <c r="BV10"/>
  <c r="BB10"/>
  <c r="AR10"/>
  <c r="BD10"/>
  <c r="AF10"/>
  <c r="BF10"/>
  <c r="AV10"/>
  <c r="AB10"/>
  <c r="BX10"/>
  <c r="BZ10"/>
  <c r="AX10"/>
  <c r="AD10"/>
  <c r="BR10"/>
  <c r="AJ10"/>
  <c r="BJ10"/>
  <c r="BT10"/>
  <c r="AH10"/>
  <c r="O15"/>
  <c r="P15" s="1"/>
  <c r="B17"/>
  <c r="A17"/>
  <c r="A46" i="3" l="1"/>
  <c r="B46"/>
  <c r="J17" i="2"/>
  <c r="E11"/>
  <c r="G11" s="1"/>
  <c r="Q11" s="1"/>
  <c r="O16"/>
  <c r="P16" s="1"/>
  <c r="B18"/>
  <c r="A18"/>
  <c r="B47" i="3" l="1"/>
  <c r="A47"/>
  <c r="J18" i="2"/>
  <c r="F11"/>
  <c r="C12" s="1"/>
  <c r="D12" s="1"/>
  <c r="AP11"/>
  <c r="AV11"/>
  <c r="BN11"/>
  <c r="AN11"/>
  <c r="AD11"/>
  <c r="BJ11"/>
  <c r="AJ11"/>
  <c r="BP11"/>
  <c r="BF11"/>
  <c r="AX11"/>
  <c r="X11"/>
  <c r="V11"/>
  <c r="BB11"/>
  <c r="AB11"/>
  <c r="BH11"/>
  <c r="Z11"/>
  <c r="AH11"/>
  <c r="BL11"/>
  <c r="BT11"/>
  <c r="AT11"/>
  <c r="BZ11"/>
  <c r="AZ11"/>
  <c r="T11"/>
  <c r="AF11"/>
  <c r="AL11"/>
  <c r="AR11"/>
  <c r="BX11"/>
  <c r="BV11"/>
  <c r="BD11"/>
  <c r="BR11"/>
  <c r="O17"/>
  <c r="P17" s="1"/>
  <c r="B19"/>
  <c r="A19"/>
  <c r="A48" i="3" l="1"/>
  <c r="B48"/>
  <c r="E12" i="2"/>
  <c r="G12" s="1"/>
  <c r="Q12" s="1"/>
  <c r="J19"/>
  <c r="O18"/>
  <c r="P18" s="1"/>
  <c r="B20"/>
  <c r="A20"/>
  <c r="B49" i="3" l="1"/>
  <c r="A49"/>
  <c r="F12" i="2"/>
  <c r="C13" s="1"/>
  <c r="D13" s="1"/>
  <c r="AT12"/>
  <c r="V12"/>
  <c r="AP12"/>
  <c r="AB12"/>
  <c r="BJ12"/>
  <c r="Z12"/>
  <c r="AF12"/>
  <c r="BB12"/>
  <c r="AZ12"/>
  <c r="AH12"/>
  <c r="BN12"/>
  <c r="AN12"/>
  <c r="BT12"/>
  <c r="BR12"/>
  <c r="T12"/>
  <c r="BV12"/>
  <c r="BZ12"/>
  <c r="AV12"/>
  <c r="AD12"/>
  <c r="AJ12"/>
  <c r="BF12"/>
  <c r="BL12"/>
  <c r="BX12"/>
  <c r="BP12"/>
  <c r="AX12"/>
  <c r="X12"/>
  <c r="BD12"/>
  <c r="AL12"/>
  <c r="AR12"/>
  <c r="J20"/>
  <c r="O20"/>
  <c r="BH12"/>
  <c r="O19"/>
  <c r="P19" s="1"/>
  <c r="B21"/>
  <c r="A21"/>
  <c r="E13" l="1"/>
  <c r="G13" s="1"/>
  <c r="Q13" s="1"/>
  <c r="BF13" s="1"/>
  <c r="A50" i="3"/>
  <c r="B50"/>
  <c r="P20" i="2"/>
  <c r="O21"/>
  <c r="J21"/>
  <c r="B22"/>
  <c r="A22"/>
  <c r="F13" l="1"/>
  <c r="C14" s="1"/>
  <c r="D14" s="1"/>
  <c r="P21"/>
  <c r="B51" i="3"/>
  <c r="A51"/>
  <c r="AH13" i="2"/>
  <c r="Z13"/>
  <c r="AT13"/>
  <c r="AV13"/>
  <c r="V13"/>
  <c r="BR13"/>
  <c r="BD13"/>
  <c r="AB13"/>
  <c r="AJ13"/>
  <c r="BT13"/>
  <c r="X13"/>
  <c r="BZ13"/>
  <c r="AF13"/>
  <c r="BP13"/>
  <c r="AZ13"/>
  <c r="BJ13"/>
  <c r="AD13"/>
  <c r="BV13"/>
  <c r="AN13"/>
  <c r="AX13"/>
  <c r="BX13"/>
  <c r="BH13"/>
  <c r="T13"/>
  <c r="AL13"/>
  <c r="AR13"/>
  <c r="BB13"/>
  <c r="BN13"/>
  <c r="AP13"/>
  <c r="BL13"/>
  <c r="J22"/>
  <c r="O22"/>
  <c r="P22" s="1"/>
  <c r="B23"/>
  <c r="A23"/>
  <c r="E14" l="1"/>
  <c r="G14" s="1"/>
  <c r="Q14" s="1"/>
  <c r="V14" s="1"/>
  <c r="A52" i="3"/>
  <c r="B52"/>
  <c r="J23" i="2"/>
  <c r="O23"/>
  <c r="B24"/>
  <c r="A24"/>
  <c r="F14" l="1"/>
  <c r="C15" s="1"/>
  <c r="E15" s="1"/>
  <c r="G15" s="1"/>
  <c r="B53" i="3"/>
  <c r="A53"/>
  <c r="P23" i="2"/>
  <c r="J24"/>
  <c r="O24"/>
  <c r="BL14"/>
  <c r="AP14"/>
  <c r="AB14"/>
  <c r="BT14"/>
  <c r="T14"/>
  <c r="AF14"/>
  <c r="BH14"/>
  <c r="BB14"/>
  <c r="AV14"/>
  <c r="BV14"/>
  <c r="BX14"/>
  <c r="AR14"/>
  <c r="BR14"/>
  <c r="BN14"/>
  <c r="Z14"/>
  <c r="AL14"/>
  <c r="AH14"/>
  <c r="BD14"/>
  <c r="BZ14"/>
  <c r="X14"/>
  <c r="AZ14"/>
  <c r="AD14"/>
  <c r="AN14"/>
  <c r="BF14"/>
  <c r="BP14"/>
  <c r="AJ14"/>
  <c r="BJ14"/>
  <c r="AT14"/>
  <c r="AX14"/>
  <c r="B25"/>
  <c r="A25"/>
  <c r="D15" l="1"/>
  <c r="F15" s="1"/>
  <c r="C16" s="1"/>
  <c r="A54" i="3"/>
  <c r="B54"/>
  <c r="P24" i="2"/>
  <c r="Q15"/>
  <c r="AZ15" s="1"/>
  <c r="J25"/>
  <c r="O25"/>
  <c r="B26"/>
  <c r="A26"/>
  <c r="B55" i="3" l="1"/>
  <c r="A55"/>
  <c r="BD15" i="2"/>
  <c r="P25"/>
  <c r="AR15"/>
  <c r="AL15"/>
  <c r="BN15"/>
  <c r="O26"/>
  <c r="J26"/>
  <c r="AF15"/>
  <c r="BT15"/>
  <c r="AN15"/>
  <c r="AH15"/>
  <c r="AD15"/>
  <c r="Z15"/>
  <c r="X15"/>
  <c r="AX15"/>
  <c r="BX15"/>
  <c r="BR15"/>
  <c r="BL15"/>
  <c r="BF15"/>
  <c r="V15"/>
  <c r="BJ15"/>
  <c r="AT15"/>
  <c r="BZ15"/>
  <c r="BH15"/>
  <c r="AB15"/>
  <c r="BB15"/>
  <c r="T15"/>
  <c r="AV15"/>
  <c r="BV15"/>
  <c r="AP15"/>
  <c r="BP15"/>
  <c r="AJ15"/>
  <c r="D16"/>
  <c r="E16"/>
  <c r="G16" s="1"/>
  <c r="B27"/>
  <c r="A27"/>
  <c r="B56" i="3" l="1"/>
  <c r="A56"/>
  <c r="Q16" i="2"/>
  <c r="V16" s="1"/>
  <c r="P26"/>
  <c r="J27"/>
  <c r="F16"/>
  <c r="C17" s="1"/>
  <c r="B28"/>
  <c r="A28"/>
  <c r="B57" i="3" l="1"/>
  <c r="A57"/>
  <c r="O27" i="2"/>
  <c r="P27" s="1"/>
  <c r="J28"/>
  <c r="AD16"/>
  <c r="BX16"/>
  <c r="X16"/>
  <c r="BP16"/>
  <c r="T16"/>
  <c r="AJ16"/>
  <c r="BD16"/>
  <c r="AX16"/>
  <c r="BR16"/>
  <c r="AF16"/>
  <c r="BJ16"/>
  <c r="BT16"/>
  <c r="AN16"/>
  <c r="BN16"/>
  <c r="AH16"/>
  <c r="AR16"/>
  <c r="AL16"/>
  <c r="BH16"/>
  <c r="AZ16"/>
  <c r="BV16"/>
  <c r="AT16"/>
  <c r="Z16"/>
  <c r="BZ16"/>
  <c r="AV16"/>
  <c r="AP16"/>
  <c r="BB16"/>
  <c r="BL16"/>
  <c r="BF16"/>
  <c r="AB16"/>
  <c r="D17"/>
  <c r="E17"/>
  <c r="G17" s="1"/>
  <c r="O28"/>
  <c r="B29"/>
  <c r="A29"/>
  <c r="B58" i="3" l="1"/>
  <c r="A58"/>
  <c r="Q17" i="2"/>
  <c r="V17" s="1"/>
  <c r="P28"/>
  <c r="J29"/>
  <c r="F17"/>
  <c r="C18" s="1"/>
  <c r="O29"/>
  <c r="B30"/>
  <c r="A30"/>
  <c r="B59" i="3" l="1"/>
  <c r="A59"/>
  <c r="P29" i="2"/>
  <c r="BX17"/>
  <c r="BR17"/>
  <c r="J30"/>
  <c r="AR17"/>
  <c r="T17"/>
  <c r="BV17"/>
  <c r="BP17"/>
  <c r="AT17"/>
  <c r="BH17"/>
  <c r="AB17"/>
  <c r="BB17"/>
  <c r="AV17"/>
  <c r="AP17"/>
  <c r="AJ17"/>
  <c r="AN17"/>
  <c r="AL17"/>
  <c r="BL17"/>
  <c r="AF17"/>
  <c r="BF17"/>
  <c r="Z17"/>
  <c r="AZ17"/>
  <c r="BZ17"/>
  <c r="BT17"/>
  <c r="BN17"/>
  <c r="BJ17"/>
  <c r="AD17"/>
  <c r="BD17"/>
  <c r="X17"/>
  <c r="AX17"/>
  <c r="AH17"/>
  <c r="D18"/>
  <c r="E18"/>
  <c r="G18" s="1"/>
  <c r="O30"/>
  <c r="B31"/>
  <c r="A31"/>
  <c r="B60" i="3" l="1"/>
  <c r="A60"/>
  <c r="P30" i="2"/>
  <c r="Q18"/>
  <c r="V18" s="1"/>
  <c r="J31"/>
  <c r="F18"/>
  <c r="C19" s="1"/>
  <c r="T19" s="1"/>
  <c r="O31"/>
  <c r="B32"/>
  <c r="A32"/>
  <c r="B61" i="3" l="1"/>
  <c r="A61"/>
  <c r="P31" i="2"/>
  <c r="J32"/>
  <c r="AZ18"/>
  <c r="AT18"/>
  <c r="AX18"/>
  <c r="BZ18"/>
  <c r="BD18"/>
  <c r="BH18"/>
  <c r="AB18"/>
  <c r="BP18"/>
  <c r="AJ18"/>
  <c r="BJ18"/>
  <c r="AD18"/>
  <c r="X18"/>
  <c r="AR18"/>
  <c r="AV18"/>
  <c r="BF18"/>
  <c r="BT18"/>
  <c r="AN18"/>
  <c r="BN18"/>
  <c r="BX18"/>
  <c r="BR18"/>
  <c r="BB18"/>
  <c r="AP18"/>
  <c r="BL18"/>
  <c r="T18"/>
  <c r="T2" s="1"/>
  <c r="BV18"/>
  <c r="Z18"/>
  <c r="AL18"/>
  <c r="AF18"/>
  <c r="AH18"/>
  <c r="D19"/>
  <c r="E19"/>
  <c r="G19" s="1"/>
  <c r="O32"/>
  <c r="B33"/>
  <c r="A33"/>
  <c r="B62" i="3" l="1"/>
  <c r="A62"/>
  <c r="P32" i="2"/>
  <c r="Q19"/>
  <c r="K4" i="1"/>
  <c r="J33" i="2"/>
  <c r="F19"/>
  <c r="C20" s="1"/>
  <c r="O33"/>
  <c r="B34"/>
  <c r="A34"/>
  <c r="B63" i="3" l="1"/>
  <c r="A63"/>
  <c r="P33" i="2"/>
  <c r="T3"/>
  <c r="J34"/>
  <c r="BT19"/>
  <c r="BD19"/>
  <c r="AF19"/>
  <c r="BF19"/>
  <c r="Z19"/>
  <c r="BP19"/>
  <c r="AZ19"/>
  <c r="AJ19"/>
  <c r="BZ19"/>
  <c r="BJ19"/>
  <c r="AT19"/>
  <c r="AD19"/>
  <c r="X19"/>
  <c r="AX19"/>
  <c r="V19"/>
  <c r="BL19"/>
  <c r="AV19"/>
  <c r="BV19"/>
  <c r="AP19"/>
  <c r="BX19"/>
  <c r="BH19"/>
  <c r="AR19"/>
  <c r="AB19"/>
  <c r="BR19"/>
  <c r="BB19"/>
  <c r="AL19"/>
  <c r="AN19"/>
  <c r="BN19"/>
  <c r="AH19"/>
  <c r="D20"/>
  <c r="E20"/>
  <c r="G20" s="1"/>
  <c r="B35"/>
  <c r="A35"/>
  <c r="L4" i="1" l="1"/>
  <c r="T4" i="2"/>
  <c r="M4" i="1" s="1"/>
  <c r="B64" i="3"/>
  <c r="A64"/>
  <c r="Q20" i="2"/>
  <c r="AH20" s="1"/>
  <c r="O34"/>
  <c r="P34" s="1"/>
  <c r="J35"/>
  <c r="F20"/>
  <c r="C21" s="1"/>
  <c r="D21" s="1"/>
  <c r="B36"/>
  <c r="A36"/>
  <c r="B65" i="3" l="1"/>
  <c r="A65"/>
  <c r="BH20" i="2"/>
  <c r="BX20"/>
  <c r="AX20"/>
  <c r="BP20"/>
  <c r="BT20"/>
  <c r="AB20"/>
  <c r="AD20"/>
  <c r="AZ20"/>
  <c r="J36"/>
  <c r="O36"/>
  <c r="O35"/>
  <c r="P35" s="1"/>
  <c r="BJ20"/>
  <c r="AV20"/>
  <c r="BV20"/>
  <c r="BB20"/>
  <c r="AF20"/>
  <c r="BF20"/>
  <c r="AR20"/>
  <c r="BR20"/>
  <c r="AJ20"/>
  <c r="AT20"/>
  <c r="BL20"/>
  <c r="X20"/>
  <c r="V20"/>
  <c r="AP20"/>
  <c r="BZ20"/>
  <c r="AL20"/>
  <c r="BD20"/>
  <c r="BN20"/>
  <c r="AN20"/>
  <c r="Z20"/>
  <c r="E21"/>
  <c r="F21" s="1"/>
  <c r="C22" s="1"/>
  <c r="D22" s="1"/>
  <c r="B37"/>
  <c r="A37"/>
  <c r="B66" i="3" l="1"/>
  <c r="A66"/>
  <c r="P36" i="2"/>
  <c r="J37"/>
  <c r="G21"/>
  <c r="Q21" s="1"/>
  <c r="E22"/>
  <c r="B38"/>
  <c r="A38"/>
  <c r="B67" i="3" l="1"/>
  <c r="A67"/>
  <c r="O38" i="2"/>
  <c r="O37"/>
  <c r="P37" s="1"/>
  <c r="J38"/>
  <c r="AD21"/>
  <c r="G22"/>
  <c r="Q22" s="1"/>
  <c r="F22"/>
  <c r="C23" s="1"/>
  <c r="D23" s="1"/>
  <c r="B39"/>
  <c r="A39"/>
  <c r="A68" i="3" l="1"/>
  <c r="B68"/>
  <c r="P38" i="2"/>
  <c r="O39"/>
  <c r="J39"/>
  <c r="BT21"/>
  <c r="V21"/>
  <c r="AF21"/>
  <c r="BF21"/>
  <c r="BD21"/>
  <c r="AV21"/>
  <c r="BV21"/>
  <c r="AP21"/>
  <c r="BZ21"/>
  <c r="AN21"/>
  <c r="BN21"/>
  <c r="AH21"/>
  <c r="BX21"/>
  <c r="BH21"/>
  <c r="AR21"/>
  <c r="AB21"/>
  <c r="BJ21"/>
  <c r="AT21"/>
  <c r="AZ21"/>
  <c r="BR21"/>
  <c r="AL21"/>
  <c r="BL21"/>
  <c r="X21"/>
  <c r="AX21"/>
  <c r="Z21"/>
  <c r="BP21"/>
  <c r="AJ21"/>
  <c r="BB21"/>
  <c r="BP22"/>
  <c r="AZ22"/>
  <c r="AJ22"/>
  <c r="BZ22"/>
  <c r="BJ22"/>
  <c r="AT22"/>
  <c r="AD22"/>
  <c r="V22"/>
  <c r="BT22"/>
  <c r="BL22"/>
  <c r="BD22"/>
  <c r="AV22"/>
  <c r="AN22"/>
  <c r="AF22"/>
  <c r="X22"/>
  <c r="BV22"/>
  <c r="BN22"/>
  <c r="BF22"/>
  <c r="AX22"/>
  <c r="AP22"/>
  <c r="AH22"/>
  <c r="Z22"/>
  <c r="BX22"/>
  <c r="BH22"/>
  <c r="AR22"/>
  <c r="AB22"/>
  <c r="BR22"/>
  <c r="BB22"/>
  <c r="AL22"/>
  <c r="E23"/>
  <c r="B40"/>
  <c r="A40"/>
  <c r="B69" i="3" l="1"/>
  <c r="A69"/>
  <c r="P39" i="2"/>
  <c r="J40"/>
  <c r="O40"/>
  <c r="G23"/>
  <c r="Q23" s="1"/>
  <c r="F23"/>
  <c r="C24" s="1"/>
  <c r="D24" s="1"/>
  <c r="B41"/>
  <c r="A41"/>
  <c r="A70" i="3" l="1"/>
  <c r="B70"/>
  <c r="P40" i="2"/>
  <c r="J41"/>
  <c r="V23"/>
  <c r="BT23"/>
  <c r="BL23"/>
  <c r="AV23"/>
  <c r="AF23"/>
  <c r="X23"/>
  <c r="BN23"/>
  <c r="AX23"/>
  <c r="AH23"/>
  <c r="BX23"/>
  <c r="BP23"/>
  <c r="BH23"/>
  <c r="AZ23"/>
  <c r="AR23"/>
  <c r="AJ23"/>
  <c r="AB23"/>
  <c r="BZ23"/>
  <c r="BR23"/>
  <c r="BJ23"/>
  <c r="BB23"/>
  <c r="AT23"/>
  <c r="AL23"/>
  <c r="AD23"/>
  <c r="BD23"/>
  <c r="AN23"/>
  <c r="BV23"/>
  <c r="BF23"/>
  <c r="AP23"/>
  <c r="Z23"/>
  <c r="E24"/>
  <c r="B42"/>
  <c r="A42"/>
  <c r="B71" i="3" l="1"/>
  <c r="A71"/>
  <c r="O42" i="2"/>
  <c r="J42"/>
  <c r="O41"/>
  <c r="P41" s="1"/>
  <c r="F24"/>
  <c r="C25" s="1"/>
  <c r="D25" s="1"/>
  <c r="G24"/>
  <c r="Q24" s="1"/>
  <c r="B43"/>
  <c r="A43"/>
  <c r="A72" i="3" l="1"/>
  <c r="B72"/>
  <c r="P42" i="2"/>
  <c r="J43"/>
  <c r="V24"/>
  <c r="BT24"/>
  <c r="BL24"/>
  <c r="BD24"/>
  <c r="AV24"/>
  <c r="AN24"/>
  <c r="AF24"/>
  <c r="X24"/>
  <c r="BV24"/>
  <c r="BN24"/>
  <c r="BF24"/>
  <c r="AX24"/>
  <c r="AP24"/>
  <c r="AH24"/>
  <c r="Z24"/>
  <c r="BX24"/>
  <c r="BP24"/>
  <c r="BH24"/>
  <c r="AZ24"/>
  <c r="AR24"/>
  <c r="AJ24"/>
  <c r="AB24"/>
  <c r="BZ24"/>
  <c r="BR24"/>
  <c r="BJ24"/>
  <c r="BB24"/>
  <c r="AT24"/>
  <c r="AL24"/>
  <c r="AD24"/>
  <c r="E25"/>
  <c r="B44"/>
  <c r="A44"/>
  <c r="J44" l="1"/>
  <c r="B73" i="3"/>
  <c r="A73"/>
  <c r="O44" i="2"/>
  <c r="O43"/>
  <c r="P43" s="1"/>
  <c r="G25"/>
  <c r="Q25" s="1"/>
  <c r="F25"/>
  <c r="C26" s="1"/>
  <c r="D26" s="1"/>
  <c r="B45"/>
  <c r="A45"/>
  <c r="J45" s="1"/>
  <c r="A74" i="3" l="1"/>
  <c r="B74"/>
  <c r="P44" i="2"/>
  <c r="O45"/>
  <c r="E26"/>
  <c r="BX25"/>
  <c r="BP25"/>
  <c r="BH25"/>
  <c r="AZ25"/>
  <c r="AR25"/>
  <c r="AJ25"/>
  <c r="AB25"/>
  <c r="BZ25"/>
  <c r="BR25"/>
  <c r="BJ25"/>
  <c r="BB25"/>
  <c r="AT25"/>
  <c r="AL25"/>
  <c r="AD25"/>
  <c r="V25"/>
  <c r="BL25"/>
  <c r="BD25"/>
  <c r="AV25"/>
  <c r="AF25"/>
  <c r="BV25"/>
  <c r="BF25"/>
  <c r="AX25"/>
  <c r="AH25"/>
  <c r="BT25"/>
  <c r="AN25"/>
  <c r="X25"/>
  <c r="BN25"/>
  <c r="AP25"/>
  <c r="Z25"/>
  <c r="B46"/>
  <c r="A46"/>
  <c r="B75" i="3" l="1"/>
  <c r="A75"/>
  <c r="P45" i="2"/>
  <c r="J46"/>
  <c r="G26"/>
  <c r="Q26" s="1"/>
  <c r="F26"/>
  <c r="C27" s="1"/>
  <c r="D27" s="1"/>
  <c r="B47"/>
  <c r="A47"/>
  <c r="J47" l="1"/>
  <c r="A76" i="3"/>
  <c r="B76"/>
  <c r="O47" i="2"/>
  <c r="O46"/>
  <c r="P46" s="1"/>
  <c r="BX26"/>
  <c r="BH26"/>
  <c r="AR26"/>
  <c r="AB26"/>
  <c r="BR26"/>
  <c r="BB26"/>
  <c r="AL26"/>
  <c r="V26"/>
  <c r="BT26"/>
  <c r="BL26"/>
  <c r="BD26"/>
  <c r="AV26"/>
  <c r="AN26"/>
  <c r="AF26"/>
  <c r="X26"/>
  <c r="BV26"/>
  <c r="BN26"/>
  <c r="BF26"/>
  <c r="AX26"/>
  <c r="AP26"/>
  <c r="AH26"/>
  <c r="Z26"/>
  <c r="BP26"/>
  <c r="AZ26"/>
  <c r="AJ26"/>
  <c r="BZ26"/>
  <c r="BJ26"/>
  <c r="AT26"/>
  <c r="AD26"/>
  <c r="E27"/>
  <c r="B48"/>
  <c r="A48"/>
  <c r="B77" i="3" l="1"/>
  <c r="A77"/>
  <c r="P47" i="2"/>
  <c r="J48"/>
  <c r="G27"/>
  <c r="Q27" s="1"/>
  <c r="F27"/>
  <c r="C28" s="1"/>
  <c r="D28" s="1"/>
  <c r="B49"/>
  <c r="A49"/>
  <c r="A78" i="3" l="1"/>
  <c r="B78"/>
  <c r="O49" i="2"/>
  <c r="J49"/>
  <c r="O48"/>
  <c r="P48" s="1"/>
  <c r="BL27"/>
  <c r="AF27"/>
  <c r="BN27"/>
  <c r="AX27"/>
  <c r="AH27"/>
  <c r="BX27"/>
  <c r="BP27"/>
  <c r="BH27"/>
  <c r="AZ27"/>
  <c r="AR27"/>
  <c r="AJ27"/>
  <c r="AB27"/>
  <c r="BZ27"/>
  <c r="BR27"/>
  <c r="BJ27"/>
  <c r="BB27"/>
  <c r="AT27"/>
  <c r="AL27"/>
  <c r="AD27"/>
  <c r="V27"/>
  <c r="BT27"/>
  <c r="BD27"/>
  <c r="AV27"/>
  <c r="AN27"/>
  <c r="X27"/>
  <c r="BV27"/>
  <c r="BF27"/>
  <c r="AP27"/>
  <c r="Z27"/>
  <c r="E28"/>
  <c r="B50"/>
  <c r="A50"/>
  <c r="B79" i="3" l="1"/>
  <c r="A79"/>
  <c r="P49" i="2"/>
  <c r="J50"/>
  <c r="O50"/>
  <c r="F28"/>
  <c r="C29" s="1"/>
  <c r="D29" s="1"/>
  <c r="G28"/>
  <c r="Q28" s="1"/>
  <c r="B51"/>
  <c r="A51"/>
  <c r="J51" l="1"/>
  <c r="B80" i="3"/>
  <c r="A80"/>
  <c r="P50" i="2"/>
  <c r="O51"/>
  <c r="V28"/>
  <c r="BT28"/>
  <c r="BL28"/>
  <c r="BD28"/>
  <c r="AV28"/>
  <c r="AN28"/>
  <c r="AF28"/>
  <c r="X28"/>
  <c r="BV28"/>
  <c r="BN28"/>
  <c r="BF28"/>
  <c r="AX28"/>
  <c r="AP28"/>
  <c r="AH28"/>
  <c r="Z28"/>
  <c r="BX28"/>
  <c r="BP28"/>
  <c r="BH28"/>
  <c r="AZ28"/>
  <c r="AR28"/>
  <c r="AJ28"/>
  <c r="AB28"/>
  <c r="BZ28"/>
  <c r="BR28"/>
  <c r="BJ28"/>
  <c r="BB28"/>
  <c r="AT28"/>
  <c r="AL28"/>
  <c r="AD28"/>
  <c r="E29"/>
  <c r="B52"/>
  <c r="A52"/>
  <c r="B81" i="3" l="1"/>
  <c r="A81"/>
  <c r="P51" i="2"/>
  <c r="J52"/>
  <c r="F29"/>
  <c r="C30" s="1"/>
  <c r="D30" s="1"/>
  <c r="G29"/>
  <c r="Q29" s="1"/>
  <c r="B53"/>
  <c r="A53"/>
  <c r="B82" i="3" l="1"/>
  <c r="A82"/>
  <c r="O52" i="2"/>
  <c r="P52" s="1"/>
  <c r="J53"/>
  <c r="E30"/>
  <c r="BX29"/>
  <c r="BP29"/>
  <c r="BH29"/>
  <c r="AZ29"/>
  <c r="AR29"/>
  <c r="AJ29"/>
  <c r="AB29"/>
  <c r="BZ29"/>
  <c r="BR29"/>
  <c r="BJ29"/>
  <c r="AT29"/>
  <c r="AD29"/>
  <c r="V29"/>
  <c r="BT29"/>
  <c r="BL29"/>
  <c r="BD29"/>
  <c r="AV29"/>
  <c r="AN29"/>
  <c r="AF29"/>
  <c r="X29"/>
  <c r="BV29"/>
  <c r="BN29"/>
  <c r="BF29"/>
  <c r="AX29"/>
  <c r="AP29"/>
  <c r="AH29"/>
  <c r="Z29"/>
  <c r="BB29"/>
  <c r="AL29"/>
  <c r="B54"/>
  <c r="A54"/>
  <c r="B83" i="3" l="1"/>
  <c r="A83"/>
  <c r="J54" i="2"/>
  <c r="O53"/>
  <c r="P53" s="1"/>
  <c r="F30"/>
  <c r="C31" s="1"/>
  <c r="G30"/>
  <c r="Q30" s="1"/>
  <c r="B55"/>
  <c r="A55"/>
  <c r="B84" i="3" l="1"/>
  <c r="A84"/>
  <c r="D31" i="2"/>
  <c r="V31"/>
  <c r="J55"/>
  <c r="O54"/>
  <c r="P54" s="1"/>
  <c r="E31"/>
  <c r="BX30"/>
  <c r="BP30"/>
  <c r="BH30"/>
  <c r="AZ30"/>
  <c r="AR30"/>
  <c r="AJ30"/>
  <c r="AB30"/>
  <c r="BZ30"/>
  <c r="BR30"/>
  <c r="BJ30"/>
  <c r="BB30"/>
  <c r="AL30"/>
  <c r="V30"/>
  <c r="BT30"/>
  <c r="BL30"/>
  <c r="BD30"/>
  <c r="AV30"/>
  <c r="AN30"/>
  <c r="AF30"/>
  <c r="X30"/>
  <c r="BV30"/>
  <c r="BN30"/>
  <c r="BF30"/>
  <c r="AX30"/>
  <c r="AP30"/>
  <c r="AH30"/>
  <c r="Z30"/>
  <c r="AT30"/>
  <c r="AD30"/>
  <c r="B56"/>
  <c r="A56"/>
  <c r="B85" i="3" l="1"/>
  <c r="A85"/>
  <c r="O56" i="2"/>
  <c r="O55"/>
  <c r="P55" s="1"/>
  <c r="J56"/>
  <c r="V2"/>
  <c r="K5" i="1" s="1"/>
  <c r="F31" i="2"/>
  <c r="C32" s="1"/>
  <c r="D32" s="1"/>
  <c r="G31"/>
  <c r="Q31" s="1"/>
  <c r="B57"/>
  <c r="A57"/>
  <c r="B86" i="3" l="1"/>
  <c r="A86"/>
  <c r="P56" i="2"/>
  <c r="J57"/>
  <c r="E32"/>
  <c r="BX31"/>
  <c r="BH31"/>
  <c r="AR31"/>
  <c r="AB31"/>
  <c r="BR31"/>
  <c r="BB31"/>
  <c r="AL31"/>
  <c r="BT31"/>
  <c r="BL31"/>
  <c r="BD31"/>
  <c r="AV31"/>
  <c r="AN31"/>
  <c r="AF31"/>
  <c r="X31"/>
  <c r="BV31"/>
  <c r="BN31"/>
  <c r="BF31"/>
  <c r="AX31"/>
  <c r="AP31"/>
  <c r="AH31"/>
  <c r="Z31"/>
  <c r="BP31"/>
  <c r="AZ31"/>
  <c r="AJ31"/>
  <c r="BZ31"/>
  <c r="BJ31"/>
  <c r="AT31"/>
  <c r="AD31"/>
  <c r="B58"/>
  <c r="A58"/>
  <c r="B87" i="3" l="1"/>
  <c r="A87"/>
  <c r="J58" i="2"/>
  <c r="O57"/>
  <c r="P57" s="1"/>
  <c r="G32"/>
  <c r="Q32" s="1"/>
  <c r="F32"/>
  <c r="C33" s="1"/>
  <c r="D33" s="1"/>
  <c r="B59"/>
  <c r="A59"/>
  <c r="B88" i="3" l="1"/>
  <c r="A88"/>
  <c r="J59" i="2"/>
  <c r="O58"/>
  <c r="P58" s="1"/>
  <c r="BX32"/>
  <c r="BH32"/>
  <c r="AR32"/>
  <c r="AB32"/>
  <c r="BR32"/>
  <c r="AT32"/>
  <c r="BT32"/>
  <c r="BD32"/>
  <c r="AN32"/>
  <c r="X32"/>
  <c r="BN32"/>
  <c r="AX32"/>
  <c r="AH32"/>
  <c r="BB32"/>
  <c r="BP32"/>
  <c r="AZ32"/>
  <c r="AJ32"/>
  <c r="BZ32"/>
  <c r="BJ32"/>
  <c r="AD32"/>
  <c r="BL32"/>
  <c r="AV32"/>
  <c r="AF32"/>
  <c r="BV32"/>
  <c r="BF32"/>
  <c r="AP32"/>
  <c r="Z32"/>
  <c r="AL32"/>
  <c r="E33"/>
  <c r="B60"/>
  <c r="A60"/>
  <c r="J60" l="1"/>
  <c r="B89" i="3"/>
  <c r="A89"/>
  <c r="O60" i="2"/>
  <c r="O59"/>
  <c r="P59" s="1"/>
  <c r="G33"/>
  <c r="Q33" s="1"/>
  <c r="F33"/>
  <c r="C34" s="1"/>
  <c r="D34" s="1"/>
  <c r="B61"/>
  <c r="A61"/>
  <c r="B90" i="3" l="1"/>
  <c r="A90"/>
  <c r="P60" i="2"/>
  <c r="J61"/>
  <c r="BX33"/>
  <c r="BJ33"/>
  <c r="AH33"/>
  <c r="BN33"/>
  <c r="BT33"/>
  <c r="BP33"/>
  <c r="AR33"/>
  <c r="X33"/>
  <c r="AT33"/>
  <c r="BF33"/>
  <c r="BL33"/>
  <c r="BH33"/>
  <c r="AN33"/>
  <c r="AB33"/>
  <c r="AD33"/>
  <c r="AX33"/>
  <c r="BD33"/>
  <c r="AZ33"/>
  <c r="BZ33"/>
  <c r="AP33"/>
  <c r="BV33"/>
  <c r="AV33"/>
  <c r="AL33"/>
  <c r="AJ33"/>
  <c r="BB33"/>
  <c r="Z33"/>
  <c r="AF33"/>
  <c r="BR33"/>
  <c r="E34"/>
  <c r="B62"/>
  <c r="A62"/>
  <c r="B91" i="3" l="1"/>
  <c r="A91"/>
  <c r="J62" i="2"/>
  <c r="O61"/>
  <c r="P61" s="1"/>
  <c r="G34"/>
  <c r="Q34" s="1"/>
  <c r="F34"/>
  <c r="C35" s="1"/>
  <c r="D35" s="1"/>
  <c r="B63"/>
  <c r="A63"/>
  <c r="A92" i="3" l="1"/>
  <c r="B92"/>
  <c r="O63" i="2"/>
  <c r="J63"/>
  <c r="O62"/>
  <c r="P62" s="1"/>
  <c r="BL34"/>
  <c r="BB34"/>
  <c r="BZ34"/>
  <c r="AX34"/>
  <c r="X34"/>
  <c r="AL34"/>
  <c r="AR34"/>
  <c r="AP34"/>
  <c r="AB34"/>
  <c r="BN34"/>
  <c r="AD34"/>
  <c r="BJ34"/>
  <c r="AJ34"/>
  <c r="BP34"/>
  <c r="AN34"/>
  <c r="BF34"/>
  <c r="BD34"/>
  <c r="BV34"/>
  <c r="AV34"/>
  <c r="BR34"/>
  <c r="BX34"/>
  <c r="BH34"/>
  <c r="Z34"/>
  <c r="AT34"/>
  <c r="AZ34"/>
  <c r="AH34"/>
  <c r="BT34"/>
  <c r="AF34"/>
  <c r="E35"/>
  <c r="B64"/>
  <c r="A64"/>
  <c r="B93" i="3" l="1"/>
  <c r="A93"/>
  <c r="P63" i="2"/>
  <c r="O64"/>
  <c r="P64" s="1"/>
  <c r="J64"/>
  <c r="G35"/>
  <c r="Q35" s="1"/>
  <c r="F35"/>
  <c r="C36" s="1"/>
  <c r="D36" s="1"/>
  <c r="B65"/>
  <c r="A65"/>
  <c r="A94" i="3" l="1"/>
  <c r="B94"/>
  <c r="J65" i="2"/>
  <c r="BT35"/>
  <c r="AN35"/>
  <c r="AX35"/>
  <c r="BP35"/>
  <c r="AJ35"/>
  <c r="BJ35"/>
  <c r="AD35"/>
  <c r="BL35"/>
  <c r="AV35"/>
  <c r="AF35"/>
  <c r="BN35"/>
  <c r="AH35"/>
  <c r="BX35"/>
  <c r="BH35"/>
  <c r="AR35"/>
  <c r="AB35"/>
  <c r="BR35"/>
  <c r="BB35"/>
  <c r="AL35"/>
  <c r="BV35"/>
  <c r="AP35"/>
  <c r="BD35"/>
  <c r="X35"/>
  <c r="Z35"/>
  <c r="AZ35"/>
  <c r="BZ35"/>
  <c r="AT35"/>
  <c r="BF35"/>
  <c r="B66"/>
  <c r="A66"/>
  <c r="J66" l="1"/>
  <c r="B95" i="3"/>
  <c r="A95"/>
  <c r="O65" i="2"/>
  <c r="P65" s="1"/>
  <c r="E36"/>
  <c r="B67"/>
  <c r="A67"/>
  <c r="J67" s="1"/>
  <c r="A96" i="3" l="1"/>
  <c r="B96"/>
  <c r="O67" i="2"/>
  <c r="O66"/>
  <c r="P66" s="1"/>
  <c r="G36"/>
  <c r="Q36" s="1"/>
  <c r="F36"/>
  <c r="C37" s="1"/>
  <c r="D37" s="1"/>
  <c r="B68"/>
  <c r="A68"/>
  <c r="B97" i="3" l="1"/>
  <c r="A97"/>
  <c r="P67" i="2"/>
  <c r="O68"/>
  <c r="J68"/>
  <c r="BP36"/>
  <c r="AJ36"/>
  <c r="AL36"/>
  <c r="AV36"/>
  <c r="BV36"/>
  <c r="AP36"/>
  <c r="BR36"/>
  <c r="BX36"/>
  <c r="BH36"/>
  <c r="AR36"/>
  <c r="BZ36"/>
  <c r="AT36"/>
  <c r="BT36"/>
  <c r="BD36"/>
  <c r="AN36"/>
  <c r="X36"/>
  <c r="BN36"/>
  <c r="AX36"/>
  <c r="AH36"/>
  <c r="AB36"/>
  <c r="BB36"/>
  <c r="AZ36"/>
  <c r="BJ36"/>
  <c r="BL36"/>
  <c r="AF36"/>
  <c r="BF36"/>
  <c r="Z36"/>
  <c r="AD36"/>
  <c r="E37"/>
  <c r="B69"/>
  <c r="A69"/>
  <c r="A98" i="3" l="1"/>
  <c r="B98"/>
  <c r="P68" i="2"/>
  <c r="J69"/>
  <c r="O69"/>
  <c r="G37"/>
  <c r="Q37" s="1"/>
  <c r="F37"/>
  <c r="C38" s="1"/>
  <c r="D38" s="1"/>
  <c r="B70"/>
  <c r="A70"/>
  <c r="B99" i="3" l="1"/>
  <c r="A99"/>
  <c r="P69" i="2"/>
  <c r="O70"/>
  <c r="J70"/>
  <c r="E38"/>
  <c r="BX37"/>
  <c r="X37"/>
  <c r="AR37"/>
  <c r="AP37"/>
  <c r="AB37"/>
  <c r="BV37"/>
  <c r="AH37"/>
  <c r="BD37"/>
  <c r="BN37"/>
  <c r="AT37"/>
  <c r="AN37"/>
  <c r="AJ37"/>
  <c r="BL37"/>
  <c r="BJ37"/>
  <c r="BZ37"/>
  <c r="AL37"/>
  <c r="BR37"/>
  <c r="BB37"/>
  <c r="Z37"/>
  <c r="BH37"/>
  <c r="BF37"/>
  <c r="AX37"/>
  <c r="AF37"/>
  <c r="BT37"/>
  <c r="AV37"/>
  <c r="AD37"/>
  <c r="BP37"/>
  <c r="AZ37"/>
  <c r="B71"/>
  <c r="A71"/>
  <c r="A100" i="3" l="1"/>
  <c r="B100"/>
  <c r="P70" i="2"/>
  <c r="J71"/>
  <c r="G38"/>
  <c r="Q38" s="1"/>
  <c r="F38"/>
  <c r="C39" s="1"/>
  <c r="D39" s="1"/>
  <c r="B72"/>
  <c r="A72"/>
  <c r="B101" i="3" l="1"/>
  <c r="A101"/>
  <c r="O72" i="2"/>
  <c r="O71"/>
  <c r="P71" s="1"/>
  <c r="J72"/>
  <c r="AL38"/>
  <c r="BJ38"/>
  <c r="AJ38"/>
  <c r="BX38"/>
  <c r="AX38"/>
  <c r="X38"/>
  <c r="BD38"/>
  <c r="AZ38"/>
  <c r="BB38"/>
  <c r="AB38"/>
  <c r="BP38"/>
  <c r="AP38"/>
  <c r="BV38"/>
  <c r="AV38"/>
  <c r="AT38"/>
  <c r="BZ38"/>
  <c r="BH38"/>
  <c r="AH38"/>
  <c r="BN38"/>
  <c r="AN38"/>
  <c r="BT38"/>
  <c r="AD38"/>
  <c r="BR38"/>
  <c r="AR38"/>
  <c r="Z38"/>
  <c r="BF38"/>
  <c r="AF38"/>
  <c r="BL38"/>
  <c r="E39"/>
  <c r="B73"/>
  <c r="A73"/>
  <c r="J73" l="1"/>
  <c r="A102" i="3"/>
  <c r="B102"/>
  <c r="P72" i="2"/>
  <c r="F39"/>
  <c r="C40" s="1"/>
  <c r="D40" s="1"/>
  <c r="G39"/>
  <c r="Q39" s="1"/>
  <c r="B74"/>
  <c r="A74"/>
  <c r="J74" l="1"/>
  <c r="B103" i="3"/>
  <c r="A103"/>
  <c r="O73" i="2"/>
  <c r="P73" s="1"/>
  <c r="E40"/>
  <c r="BD39"/>
  <c r="BF39"/>
  <c r="AZ39"/>
  <c r="AT39"/>
  <c r="BL39"/>
  <c r="BV39"/>
  <c r="BX39"/>
  <c r="AR39"/>
  <c r="BR39"/>
  <c r="AL39"/>
  <c r="BN39"/>
  <c r="BJ39"/>
  <c r="BT39"/>
  <c r="AF39"/>
  <c r="BP39"/>
  <c r="BZ39"/>
  <c r="X39"/>
  <c r="AV39"/>
  <c r="AP39"/>
  <c r="BH39"/>
  <c r="AB39"/>
  <c r="BB39"/>
  <c r="AN39"/>
  <c r="AH39"/>
  <c r="AJ39"/>
  <c r="AD39"/>
  <c r="Z39"/>
  <c r="AX39"/>
  <c r="B75"/>
  <c r="A75"/>
  <c r="J75" s="1"/>
  <c r="B104" i="3" l="1"/>
  <c r="A104"/>
  <c r="O75" i="2"/>
  <c r="O74"/>
  <c r="P74" s="1"/>
  <c r="F40"/>
  <c r="C41" s="1"/>
  <c r="D41" s="1"/>
  <c r="G40"/>
  <c r="Q40" s="1"/>
  <c r="B76"/>
  <c r="A76"/>
  <c r="P75" l="1"/>
  <c r="B105" i="3"/>
  <c r="A105"/>
  <c r="J76" i="2"/>
  <c r="E41"/>
  <c r="BJ40"/>
  <c r="Z40"/>
  <c r="BZ40"/>
  <c r="X40"/>
  <c r="BD40"/>
  <c r="BP40"/>
  <c r="AJ40"/>
  <c r="AD40"/>
  <c r="AV40"/>
  <c r="BV40"/>
  <c r="AP40"/>
  <c r="BR40"/>
  <c r="BX40"/>
  <c r="AR40"/>
  <c r="AT40"/>
  <c r="AN40"/>
  <c r="BN40"/>
  <c r="AH40"/>
  <c r="AB40"/>
  <c r="AZ40"/>
  <c r="BL40"/>
  <c r="AF40"/>
  <c r="BF40"/>
  <c r="AL40"/>
  <c r="BH40"/>
  <c r="BT40"/>
  <c r="AX40"/>
  <c r="BB40"/>
  <c r="B77"/>
  <c r="A77"/>
  <c r="B106" i="3" l="1"/>
  <c r="A106"/>
  <c r="J77" i="2"/>
  <c r="O76"/>
  <c r="P76" s="1"/>
  <c r="F41"/>
  <c r="C42" s="1"/>
  <c r="D42" s="1"/>
  <c r="G41"/>
  <c r="Q41" s="1"/>
  <c r="B78"/>
  <c r="A78"/>
  <c r="B107" i="3" l="1"/>
  <c r="A107"/>
  <c r="O78" i="2"/>
  <c r="J78"/>
  <c r="O77"/>
  <c r="P77" s="1"/>
  <c r="E42"/>
  <c r="BF41"/>
  <c r="BP41"/>
  <c r="AJ41"/>
  <c r="BJ41"/>
  <c r="AD41"/>
  <c r="AN41"/>
  <c r="BN41"/>
  <c r="AH41"/>
  <c r="BX41"/>
  <c r="AR41"/>
  <c r="BR41"/>
  <c r="AL41"/>
  <c r="AF41"/>
  <c r="AP41"/>
  <c r="BD41"/>
  <c r="BT41"/>
  <c r="Z41"/>
  <c r="AZ41"/>
  <c r="BZ41"/>
  <c r="AT41"/>
  <c r="BL41"/>
  <c r="X41"/>
  <c r="AX41"/>
  <c r="AV41"/>
  <c r="BH41"/>
  <c r="AB41"/>
  <c r="BB41"/>
  <c r="BV41"/>
  <c r="B79"/>
  <c r="A79"/>
  <c r="B108" i="3" l="1"/>
  <c r="A108"/>
  <c r="P78" i="2"/>
  <c r="O79"/>
  <c r="P79" s="1"/>
  <c r="J79"/>
  <c r="F42"/>
  <c r="C43" s="1"/>
  <c r="G42"/>
  <c r="Q42" s="1"/>
  <c r="B80"/>
  <c r="A80"/>
  <c r="B109" i="3" l="1"/>
  <c r="A109"/>
  <c r="D43" i="2"/>
  <c r="X43"/>
  <c r="O80"/>
  <c r="J80"/>
  <c r="BX42"/>
  <c r="AR42"/>
  <c r="BJ42"/>
  <c r="BL42"/>
  <c r="AF42"/>
  <c r="BF42"/>
  <c r="Z42"/>
  <c r="BP42"/>
  <c r="AJ42"/>
  <c r="AT42"/>
  <c r="BD42"/>
  <c r="X42"/>
  <c r="AX42"/>
  <c r="BR42"/>
  <c r="BH42"/>
  <c r="AB42"/>
  <c r="AD42"/>
  <c r="AV42"/>
  <c r="BV42"/>
  <c r="AP42"/>
  <c r="BB42"/>
  <c r="AZ42"/>
  <c r="BZ42"/>
  <c r="BT42"/>
  <c r="AN42"/>
  <c r="BN42"/>
  <c r="AH42"/>
  <c r="AL42"/>
  <c r="E43"/>
  <c r="B81"/>
  <c r="A81"/>
  <c r="B110" i="3" l="1"/>
  <c r="A110"/>
  <c r="X2" i="2"/>
  <c r="K6" i="1" s="1"/>
  <c r="P80" i="2"/>
  <c r="J81"/>
  <c r="G43"/>
  <c r="Q43" s="1"/>
  <c r="F43"/>
  <c r="C44" s="1"/>
  <c r="D44" s="1"/>
  <c r="B82"/>
  <c r="A82"/>
  <c r="B111" i="3" l="1"/>
  <c r="A111"/>
  <c r="X3" i="2"/>
  <c r="O82"/>
  <c r="J82"/>
  <c r="O81"/>
  <c r="P81" s="1"/>
  <c r="E44"/>
  <c r="BJ43"/>
  <c r="BX43"/>
  <c r="BV43"/>
  <c r="AP43"/>
  <c r="BL43"/>
  <c r="AF43"/>
  <c r="AJ43"/>
  <c r="BB43"/>
  <c r="BH43"/>
  <c r="BN43"/>
  <c r="AH43"/>
  <c r="BD43"/>
  <c r="AD43"/>
  <c r="BP43"/>
  <c r="AL43"/>
  <c r="AX43"/>
  <c r="AN43"/>
  <c r="BZ43"/>
  <c r="AT43"/>
  <c r="AR43"/>
  <c r="BF43"/>
  <c r="Z43"/>
  <c r="AV43"/>
  <c r="BR43"/>
  <c r="AB43"/>
  <c r="BT43"/>
  <c r="AZ43"/>
  <c r="B83"/>
  <c r="A83"/>
  <c r="L6" i="1" l="1"/>
  <c r="X4" i="2"/>
  <c r="M6" i="1" s="1"/>
  <c r="B112" i="3"/>
  <c r="A112"/>
  <c r="P82" i="2"/>
  <c r="J83"/>
  <c r="O83"/>
  <c r="G44"/>
  <c r="Q44" s="1"/>
  <c r="F44"/>
  <c r="C45" s="1"/>
  <c r="D45" s="1"/>
  <c r="B84"/>
  <c r="A84"/>
  <c r="B113" i="3" l="1"/>
  <c r="A113"/>
  <c r="P83" i="2"/>
  <c r="O84"/>
  <c r="J84"/>
  <c r="BF44"/>
  <c r="BL44"/>
  <c r="AL44"/>
  <c r="BP44"/>
  <c r="BV44"/>
  <c r="BT44"/>
  <c r="AN44"/>
  <c r="BJ44"/>
  <c r="AD44"/>
  <c r="AX44"/>
  <c r="AJ44"/>
  <c r="Z44"/>
  <c r="AF44"/>
  <c r="AR44"/>
  <c r="BX44"/>
  <c r="BR44"/>
  <c r="BN44"/>
  <c r="AZ44"/>
  <c r="AP44"/>
  <c r="BD44"/>
  <c r="BZ44"/>
  <c r="AT44"/>
  <c r="AB44"/>
  <c r="BH44"/>
  <c r="AV44"/>
  <c r="BB44"/>
  <c r="AH44"/>
  <c r="E45"/>
  <c r="B85"/>
  <c r="A85"/>
  <c r="B114" i="3" l="1"/>
  <c r="A114"/>
  <c r="P84" i="2"/>
  <c r="J85"/>
  <c r="G45"/>
  <c r="Q45" s="1"/>
  <c r="F45"/>
  <c r="C46" s="1"/>
  <c r="D46" s="1"/>
  <c r="B86"/>
  <c r="A86"/>
  <c r="B115" i="3" l="1"/>
  <c r="A115"/>
  <c r="O86" i="2"/>
  <c r="O85"/>
  <c r="P85" s="1"/>
  <c r="J86"/>
  <c r="BN45"/>
  <c r="AH45"/>
  <c r="BD45"/>
  <c r="BZ45"/>
  <c r="AT45"/>
  <c r="BP45"/>
  <c r="AJ45"/>
  <c r="BF45"/>
  <c r="Z45"/>
  <c r="AV45"/>
  <c r="BR45"/>
  <c r="AL45"/>
  <c r="BH45"/>
  <c r="AB45"/>
  <c r="AX45"/>
  <c r="BT45"/>
  <c r="AN45"/>
  <c r="BJ45"/>
  <c r="AD45"/>
  <c r="AZ45"/>
  <c r="BV45"/>
  <c r="AP45"/>
  <c r="BL45"/>
  <c r="AF45"/>
  <c r="BB45"/>
  <c r="BX45"/>
  <c r="AR45"/>
  <c r="E46"/>
  <c r="B87"/>
  <c r="A87"/>
  <c r="A116" i="3" l="1"/>
  <c r="B116"/>
  <c r="P86" i="2"/>
  <c r="J87"/>
  <c r="O87"/>
  <c r="G46"/>
  <c r="Q46" s="1"/>
  <c r="F46"/>
  <c r="C47" s="1"/>
  <c r="D47" s="1"/>
  <c r="B88"/>
  <c r="A88"/>
  <c r="B117" i="3" l="1"/>
  <c r="A117"/>
  <c r="P87" i="2"/>
  <c r="O88"/>
  <c r="J88"/>
  <c r="BP46"/>
  <c r="AL46"/>
  <c r="AB46"/>
  <c r="BT46"/>
  <c r="BJ46"/>
  <c r="BV46"/>
  <c r="BB46"/>
  <c r="AJ46"/>
  <c r="Z46"/>
  <c r="BR46"/>
  <c r="BX46"/>
  <c r="AR46"/>
  <c r="BN46"/>
  <c r="AH46"/>
  <c r="BD46"/>
  <c r="BZ46"/>
  <c r="AT46"/>
  <c r="AZ46"/>
  <c r="AP46"/>
  <c r="AF46"/>
  <c r="BF46"/>
  <c r="AV46"/>
  <c r="BH46"/>
  <c r="AX46"/>
  <c r="AN46"/>
  <c r="AD46"/>
  <c r="BL46"/>
  <c r="E47"/>
  <c r="B89"/>
  <c r="A89"/>
  <c r="A118" i="3" l="1"/>
  <c r="B118"/>
  <c r="P88" i="2"/>
  <c r="J89"/>
  <c r="F47"/>
  <c r="C48" s="1"/>
  <c r="D48" s="1"/>
  <c r="G47"/>
  <c r="Q47" s="1"/>
  <c r="B90"/>
  <c r="A90"/>
  <c r="J90" l="1"/>
  <c r="B119" i="3"/>
  <c r="A119"/>
  <c r="O90" i="2"/>
  <c r="O89"/>
  <c r="P89" s="1"/>
  <c r="E48"/>
  <c r="Z47"/>
  <c r="BB47"/>
  <c r="BN47"/>
  <c r="BJ47"/>
  <c r="AD47"/>
  <c r="AZ47"/>
  <c r="BV47"/>
  <c r="AP47"/>
  <c r="BL47"/>
  <c r="AF47"/>
  <c r="AR47"/>
  <c r="BT47"/>
  <c r="BR47"/>
  <c r="AL47"/>
  <c r="AB47"/>
  <c r="AH47"/>
  <c r="BZ47"/>
  <c r="AT47"/>
  <c r="BP47"/>
  <c r="AJ47"/>
  <c r="BF47"/>
  <c r="AV47"/>
  <c r="BX47"/>
  <c r="AX47"/>
  <c r="BD47"/>
  <c r="BH47"/>
  <c r="AN47"/>
  <c r="B91"/>
  <c r="A91"/>
  <c r="J91" l="1"/>
  <c r="A120" i="3"/>
  <c r="B120"/>
  <c r="P90" i="2"/>
  <c r="O91"/>
  <c r="F48"/>
  <c r="C49" s="1"/>
  <c r="D49" s="1"/>
  <c r="G48"/>
  <c r="Q48" s="1"/>
  <c r="B92"/>
  <c r="A92"/>
  <c r="B121" i="3" l="1"/>
  <c r="A121"/>
  <c r="P91" i="2"/>
  <c r="J92"/>
  <c r="E49"/>
  <c r="AP48"/>
  <c r="BJ48"/>
  <c r="BH48"/>
  <c r="AX48"/>
  <c r="AV48"/>
  <c r="BP48"/>
  <c r="AJ48"/>
  <c r="BF48"/>
  <c r="Z48"/>
  <c r="BD48"/>
  <c r="BZ48"/>
  <c r="AT48"/>
  <c r="BX48"/>
  <c r="AR48"/>
  <c r="BN48"/>
  <c r="AH48"/>
  <c r="BL48"/>
  <c r="AF48"/>
  <c r="AL48"/>
  <c r="AZ48"/>
  <c r="BV48"/>
  <c r="BT48"/>
  <c r="AN48"/>
  <c r="BB48"/>
  <c r="AB48"/>
  <c r="AD48"/>
  <c r="BR48"/>
  <c r="B93"/>
  <c r="A93"/>
  <c r="J93" l="1"/>
  <c r="A122" i="3"/>
  <c r="B122"/>
  <c r="O92" i="2"/>
  <c r="P92" s="1"/>
  <c r="G49"/>
  <c r="Q49" s="1"/>
  <c r="F49"/>
  <c r="C50" s="1"/>
  <c r="D50" s="1"/>
  <c r="B94"/>
  <c r="A94"/>
  <c r="J94" l="1"/>
  <c r="B123" i="3"/>
  <c r="A123"/>
  <c r="O93" i="2"/>
  <c r="P93" s="1"/>
  <c r="O94"/>
  <c r="BV49"/>
  <c r="BB49"/>
  <c r="BX49"/>
  <c r="AR49"/>
  <c r="BN49"/>
  <c r="AH49"/>
  <c r="BD49"/>
  <c r="BZ49"/>
  <c r="AT49"/>
  <c r="BP49"/>
  <c r="AJ49"/>
  <c r="BF49"/>
  <c r="Z49"/>
  <c r="AV49"/>
  <c r="BR49"/>
  <c r="AL49"/>
  <c r="BH49"/>
  <c r="AB49"/>
  <c r="AX49"/>
  <c r="BT49"/>
  <c r="AN49"/>
  <c r="BJ49"/>
  <c r="AD49"/>
  <c r="AZ49"/>
  <c r="AP49"/>
  <c r="BL49"/>
  <c r="AF49"/>
  <c r="E50"/>
  <c r="B95"/>
  <c r="A95"/>
  <c r="J95" s="1"/>
  <c r="A124" i="3" l="1"/>
  <c r="B124"/>
  <c r="P94" i="2"/>
  <c r="O95"/>
  <c r="F50"/>
  <c r="C51" s="1"/>
  <c r="D51" s="1"/>
  <c r="G50"/>
  <c r="Q50" s="1"/>
  <c r="B96"/>
  <c r="A96"/>
  <c r="B125" i="3" l="1"/>
  <c r="A125"/>
  <c r="P95" i="2"/>
  <c r="O96"/>
  <c r="J96"/>
  <c r="E51"/>
  <c r="AZ50"/>
  <c r="AX50"/>
  <c r="AV50"/>
  <c r="AJ50"/>
  <c r="AN50"/>
  <c r="BF50"/>
  <c r="BD50"/>
  <c r="BX50"/>
  <c r="AR50"/>
  <c r="BN50"/>
  <c r="AH50"/>
  <c r="BL50"/>
  <c r="AF50"/>
  <c r="BB50"/>
  <c r="BP50"/>
  <c r="BV50"/>
  <c r="BT50"/>
  <c r="BZ50"/>
  <c r="Z50"/>
  <c r="BJ50"/>
  <c r="BH50"/>
  <c r="AB50"/>
  <c r="AD50"/>
  <c r="BR50"/>
  <c r="AL50"/>
  <c r="AP50"/>
  <c r="AT50"/>
  <c r="B97"/>
  <c r="A97"/>
  <c r="A126" i="3" l="1"/>
  <c r="B126"/>
  <c r="P96" i="2"/>
  <c r="J97"/>
  <c r="G51"/>
  <c r="Q51" s="1"/>
  <c r="F51"/>
  <c r="C52" s="1"/>
  <c r="D52" s="1"/>
  <c r="B98"/>
  <c r="A98"/>
  <c r="B127" i="3" l="1"/>
  <c r="A127"/>
  <c r="O98" i="2"/>
  <c r="O97"/>
  <c r="P97" s="1"/>
  <c r="J98"/>
  <c r="BZ51"/>
  <c r="AT51"/>
  <c r="AZ51"/>
  <c r="AP51"/>
  <c r="AF51"/>
  <c r="BB51"/>
  <c r="BX51"/>
  <c r="AR51"/>
  <c r="BN51"/>
  <c r="BD51"/>
  <c r="BF51"/>
  <c r="BJ51"/>
  <c r="AD51"/>
  <c r="BV51"/>
  <c r="BL51"/>
  <c r="BR51"/>
  <c r="AL51"/>
  <c r="BH51"/>
  <c r="AB51"/>
  <c r="AX51"/>
  <c r="BT51"/>
  <c r="AN51"/>
  <c r="AJ51"/>
  <c r="Z51"/>
  <c r="AH51"/>
  <c r="BP51"/>
  <c r="AV51"/>
  <c r="E52"/>
  <c r="B99"/>
  <c r="A99"/>
  <c r="B128" i="3" l="1"/>
  <c r="A128"/>
  <c r="P98" i="2"/>
  <c r="J99"/>
  <c r="O99"/>
  <c r="F52"/>
  <c r="C53" s="1"/>
  <c r="D53" s="1"/>
  <c r="G52"/>
  <c r="Q52" s="1"/>
  <c r="B100"/>
  <c r="A100"/>
  <c r="B129" i="3" l="1"/>
  <c r="A129"/>
  <c r="P99" i="2"/>
  <c r="O100"/>
  <c r="J100"/>
  <c r="Z52"/>
  <c r="AN52"/>
  <c r="BX52"/>
  <c r="AR52"/>
  <c r="BN52"/>
  <c r="AH52"/>
  <c r="AD52"/>
  <c r="AV52"/>
  <c r="BR52"/>
  <c r="AZ52"/>
  <c r="BV52"/>
  <c r="AP52"/>
  <c r="BP52"/>
  <c r="BT52"/>
  <c r="BB52"/>
  <c r="BH52"/>
  <c r="AB52"/>
  <c r="AX52"/>
  <c r="BJ52"/>
  <c r="BL52"/>
  <c r="AF52"/>
  <c r="AL52"/>
  <c r="AJ52"/>
  <c r="BF52"/>
  <c r="AT52"/>
  <c r="BZ52"/>
  <c r="BD52"/>
  <c r="E53"/>
  <c r="B101"/>
  <c r="A101"/>
  <c r="B130" i="3" l="1"/>
  <c r="A130"/>
  <c r="P100" i="2"/>
  <c r="J101"/>
  <c r="F53"/>
  <c r="C54" s="1"/>
  <c r="D54" s="1"/>
  <c r="G53"/>
  <c r="Q53" s="1"/>
  <c r="B102"/>
  <c r="A102"/>
  <c r="B131" i="3" l="1"/>
  <c r="A131"/>
  <c r="O101" i="2"/>
  <c r="P101" s="1"/>
  <c r="J102"/>
  <c r="E54"/>
  <c r="AT53"/>
  <c r="AJ53"/>
  <c r="BR53"/>
  <c r="BH53"/>
  <c r="BN53"/>
  <c r="AV53"/>
  <c r="BD53"/>
  <c r="BZ53"/>
  <c r="BP53"/>
  <c r="BV53"/>
  <c r="BL53"/>
  <c r="BB53"/>
  <c r="BX53"/>
  <c r="AR53"/>
  <c r="AN53"/>
  <c r="AX53"/>
  <c r="BT53"/>
  <c r="BJ53"/>
  <c r="AZ53"/>
  <c r="BF53"/>
  <c r="AF53"/>
  <c r="AP53"/>
  <c r="AL53"/>
  <c r="AB53"/>
  <c r="AH53"/>
  <c r="AD53"/>
  <c r="Z53"/>
  <c r="B103"/>
  <c r="A103"/>
  <c r="B132" i="3" l="1"/>
  <c r="A132"/>
  <c r="J103" i="2"/>
  <c r="O103"/>
  <c r="O102"/>
  <c r="P102" s="1"/>
  <c r="F54"/>
  <c r="C55" s="1"/>
  <c r="G54"/>
  <c r="Q54" s="1"/>
  <c r="B104"/>
  <c r="A104"/>
  <c r="B133" i="3" l="1"/>
  <c r="A133"/>
  <c r="D55" i="2"/>
  <c r="Z55"/>
  <c r="P103"/>
  <c r="O104"/>
  <c r="J104"/>
  <c r="E55"/>
  <c r="BV54"/>
  <c r="BL54"/>
  <c r="AF54"/>
  <c r="BB54"/>
  <c r="BX54"/>
  <c r="AR54"/>
  <c r="BN54"/>
  <c r="AH54"/>
  <c r="BD54"/>
  <c r="BZ54"/>
  <c r="AT54"/>
  <c r="BP54"/>
  <c r="AJ54"/>
  <c r="BF54"/>
  <c r="Z54"/>
  <c r="AV54"/>
  <c r="BR54"/>
  <c r="AL54"/>
  <c r="BH54"/>
  <c r="AB54"/>
  <c r="AX54"/>
  <c r="BT54"/>
  <c r="AN54"/>
  <c r="BJ54"/>
  <c r="AD54"/>
  <c r="AZ54"/>
  <c r="AP54"/>
  <c r="B105"/>
  <c r="A105"/>
  <c r="B134" i="3" l="1"/>
  <c r="A134"/>
  <c r="P104" i="2"/>
  <c r="J105"/>
  <c r="G55"/>
  <c r="Q55" s="1"/>
  <c r="F55"/>
  <c r="C56" s="1"/>
  <c r="D56" s="1"/>
  <c r="Z2"/>
  <c r="K7" i="1" s="1"/>
  <c r="B106" i="2"/>
  <c r="A106"/>
  <c r="B135" i="3" l="1"/>
  <c r="A135"/>
  <c r="J106" i="2"/>
  <c r="O106"/>
  <c r="O105"/>
  <c r="P105" s="1"/>
  <c r="Z3"/>
  <c r="BH55"/>
  <c r="AP55"/>
  <c r="AV55"/>
  <c r="AL55"/>
  <c r="AH55"/>
  <c r="BT55"/>
  <c r="BJ55"/>
  <c r="AB55"/>
  <c r="BV55"/>
  <c r="BL55"/>
  <c r="AF55"/>
  <c r="BB55"/>
  <c r="BP55"/>
  <c r="BN55"/>
  <c r="BX55"/>
  <c r="BF55"/>
  <c r="BD55"/>
  <c r="BZ55"/>
  <c r="AT55"/>
  <c r="AZ55"/>
  <c r="AX55"/>
  <c r="BR55"/>
  <c r="AR55"/>
  <c r="AJ55"/>
  <c r="AN55"/>
  <c r="AD55"/>
  <c r="E56"/>
  <c r="B107"/>
  <c r="A107"/>
  <c r="L7" i="1" l="1"/>
  <c r="Z4" i="2"/>
  <c r="M7" i="1" s="1"/>
  <c r="B136" i="3"/>
  <c r="A136"/>
  <c r="P106" i="2"/>
  <c r="J107"/>
  <c r="G56"/>
  <c r="Q56" s="1"/>
  <c r="F56"/>
  <c r="C57" s="1"/>
  <c r="D57" s="1"/>
  <c r="B108"/>
  <c r="A108"/>
  <c r="J108" l="1"/>
  <c r="B137" i="3"/>
  <c r="A137"/>
  <c r="O107" i="2"/>
  <c r="P107" s="1"/>
  <c r="AB56"/>
  <c r="AV56"/>
  <c r="BR56"/>
  <c r="AL56"/>
  <c r="BH56"/>
  <c r="BV56"/>
  <c r="AP56"/>
  <c r="BD56"/>
  <c r="BZ56"/>
  <c r="AT56"/>
  <c r="BP56"/>
  <c r="AJ56"/>
  <c r="AX56"/>
  <c r="BL56"/>
  <c r="AF56"/>
  <c r="BB56"/>
  <c r="BX56"/>
  <c r="AR56"/>
  <c r="BF56"/>
  <c r="BT56"/>
  <c r="AN56"/>
  <c r="BJ56"/>
  <c r="AD56"/>
  <c r="AZ56"/>
  <c r="BN56"/>
  <c r="AH56"/>
  <c r="E57"/>
  <c r="B109"/>
  <c r="A109"/>
  <c r="J109" l="1"/>
  <c r="B138" i="3"/>
  <c r="A138"/>
  <c r="O109" i="2"/>
  <c r="O108"/>
  <c r="P108" s="1"/>
  <c r="G57"/>
  <c r="Q57" s="1"/>
  <c r="F57"/>
  <c r="C58" s="1"/>
  <c r="D58" s="1"/>
  <c r="B110"/>
  <c r="A110"/>
  <c r="J110" s="1"/>
  <c r="B139" i="3" l="1"/>
  <c r="A139"/>
  <c r="P109" i="2"/>
  <c r="AZ57"/>
  <c r="AP57"/>
  <c r="AV57"/>
  <c r="BR57"/>
  <c r="AL57"/>
  <c r="BN57"/>
  <c r="BX57"/>
  <c r="AJ57"/>
  <c r="BT57"/>
  <c r="AN57"/>
  <c r="BJ57"/>
  <c r="AD57"/>
  <c r="AX57"/>
  <c r="BP57"/>
  <c r="BV57"/>
  <c r="BL57"/>
  <c r="AF57"/>
  <c r="BB57"/>
  <c r="AR57"/>
  <c r="AH57"/>
  <c r="BH57"/>
  <c r="BF57"/>
  <c r="BD57"/>
  <c r="BZ57"/>
  <c r="AT57"/>
  <c r="AB57"/>
  <c r="E58"/>
  <c r="B111"/>
  <c r="A111"/>
  <c r="J111" s="1"/>
  <c r="A140" i="3" l="1"/>
  <c r="B140"/>
  <c r="O111" i="2"/>
  <c r="O110"/>
  <c r="P110" s="1"/>
  <c r="G58"/>
  <c r="Q58" s="1"/>
  <c r="F58"/>
  <c r="C59" s="1"/>
  <c r="D59" s="1"/>
  <c r="B112"/>
  <c r="A112"/>
  <c r="J112" s="1"/>
  <c r="B141" i="3" l="1"/>
  <c r="A141"/>
  <c r="P111" i="2"/>
  <c r="O112"/>
  <c r="BH58"/>
  <c r="BV58"/>
  <c r="BL58"/>
  <c r="AF58"/>
  <c r="BB58"/>
  <c r="AJ58"/>
  <c r="BP58"/>
  <c r="AB58"/>
  <c r="BT58"/>
  <c r="AN58"/>
  <c r="BJ58"/>
  <c r="AD58"/>
  <c r="AH58"/>
  <c r="BR58"/>
  <c r="AX58"/>
  <c r="BF58"/>
  <c r="BZ58"/>
  <c r="BN58"/>
  <c r="BX58"/>
  <c r="AR58"/>
  <c r="AP58"/>
  <c r="AV58"/>
  <c r="AL58"/>
  <c r="AZ58"/>
  <c r="BD58"/>
  <c r="AT58"/>
  <c r="E59"/>
  <c r="B113"/>
  <c r="A113"/>
  <c r="A142" i="3" l="1"/>
  <c r="B142"/>
  <c r="P112" i="2"/>
  <c r="J113"/>
  <c r="G59"/>
  <c r="Q59" s="1"/>
  <c r="F59"/>
  <c r="C60" s="1"/>
  <c r="D60" s="1"/>
  <c r="B114"/>
  <c r="A114"/>
  <c r="B143" i="3" l="1"/>
  <c r="A143"/>
  <c r="O114" i="2"/>
  <c r="P114" s="1"/>
  <c r="J114"/>
  <c r="O113"/>
  <c r="P113" s="1"/>
  <c r="AV59"/>
  <c r="BR59"/>
  <c r="BX59"/>
  <c r="AR59"/>
  <c r="BN59"/>
  <c r="AH59"/>
  <c r="AD59"/>
  <c r="BV59"/>
  <c r="BT59"/>
  <c r="AN59"/>
  <c r="BJ59"/>
  <c r="AJ59"/>
  <c r="BB59"/>
  <c r="BL59"/>
  <c r="AF59"/>
  <c r="AT59"/>
  <c r="BH59"/>
  <c r="AB59"/>
  <c r="AX59"/>
  <c r="AL59"/>
  <c r="AZ59"/>
  <c r="AP59"/>
  <c r="BZ59"/>
  <c r="BP59"/>
  <c r="BF59"/>
  <c r="BD59"/>
  <c r="B115"/>
  <c r="A115"/>
  <c r="A144" i="3" l="1"/>
  <c r="B144"/>
  <c r="J115" i="2"/>
  <c r="E60"/>
  <c r="O115"/>
  <c r="B116"/>
  <c r="A116"/>
  <c r="B145" i="3" l="1"/>
  <c r="A145"/>
  <c r="P115" i="2"/>
  <c r="J116"/>
  <c r="F60"/>
  <c r="C61" s="1"/>
  <c r="D61" s="1"/>
  <c r="G60"/>
  <c r="Q60" s="1"/>
  <c r="O116"/>
  <c r="B117"/>
  <c r="A117"/>
  <c r="J117" l="1"/>
  <c r="A146" i="3"/>
  <c r="B146"/>
  <c r="P116" i="2"/>
  <c r="O117"/>
  <c r="P117" s="1"/>
  <c r="E61"/>
  <c r="BX60"/>
  <c r="AR60"/>
  <c r="AX60"/>
  <c r="BD60"/>
  <c r="BZ60"/>
  <c r="AT60"/>
  <c r="BF60"/>
  <c r="AZ60"/>
  <c r="BN60"/>
  <c r="AV60"/>
  <c r="AL60"/>
  <c r="AH60"/>
  <c r="BB60"/>
  <c r="BH60"/>
  <c r="AB60"/>
  <c r="BT60"/>
  <c r="AN60"/>
  <c r="BJ60"/>
  <c r="AD60"/>
  <c r="AJ60"/>
  <c r="BL60"/>
  <c r="BR60"/>
  <c r="AF60"/>
  <c r="BP60"/>
  <c r="AP60"/>
  <c r="BV60"/>
  <c r="B118"/>
  <c r="A118"/>
  <c r="J118" l="1"/>
  <c r="B147" i="3"/>
  <c r="A147"/>
  <c r="O118" i="2"/>
  <c r="G61"/>
  <c r="Q61" s="1"/>
  <c r="F61"/>
  <c r="C62" s="1"/>
  <c r="D62" s="1"/>
  <c r="B119"/>
  <c r="A119"/>
  <c r="A148" i="3" l="1"/>
  <c r="B148"/>
  <c r="P118" i="2"/>
  <c r="J119"/>
  <c r="AV61"/>
  <c r="AT61"/>
  <c r="BH61"/>
  <c r="AB61"/>
  <c r="AX61"/>
  <c r="BR61"/>
  <c r="BD61"/>
  <c r="BP61"/>
  <c r="BF61"/>
  <c r="BT61"/>
  <c r="AL61"/>
  <c r="BV61"/>
  <c r="BB61"/>
  <c r="AJ61"/>
  <c r="AN61"/>
  <c r="AP61"/>
  <c r="BL61"/>
  <c r="BZ61"/>
  <c r="BX61"/>
  <c r="AR61"/>
  <c r="BN61"/>
  <c r="AH61"/>
  <c r="AD61"/>
  <c r="BJ61"/>
  <c r="AF61"/>
  <c r="AZ61"/>
  <c r="E62"/>
  <c r="B120"/>
  <c r="A120"/>
  <c r="B149" i="3" l="1"/>
  <c r="A149"/>
  <c r="O119" i="2"/>
  <c r="P119" s="1"/>
  <c r="O120"/>
  <c r="J120"/>
  <c r="F62"/>
  <c r="C63" s="1"/>
  <c r="D63" s="1"/>
  <c r="G62"/>
  <c r="Q62" s="1"/>
  <c r="B121"/>
  <c r="A121"/>
  <c r="A150" i="3" l="1"/>
  <c r="B150"/>
  <c r="P120" i="2"/>
  <c r="J121"/>
  <c r="BH62"/>
  <c r="BD62"/>
  <c r="AT62"/>
  <c r="BP62"/>
  <c r="AJ62"/>
  <c r="AP62"/>
  <c r="AV62"/>
  <c r="BR62"/>
  <c r="AL62"/>
  <c r="AH62"/>
  <c r="AR62"/>
  <c r="BT62"/>
  <c r="BJ62"/>
  <c r="BF62"/>
  <c r="AX62"/>
  <c r="AZ62"/>
  <c r="BL62"/>
  <c r="BB62"/>
  <c r="BX62"/>
  <c r="AN62"/>
  <c r="BZ62"/>
  <c r="BV62"/>
  <c r="AF62"/>
  <c r="BN62"/>
  <c r="AB62"/>
  <c r="AD62"/>
  <c r="B122"/>
  <c r="A122"/>
  <c r="B151" i="3" l="1"/>
  <c r="A151"/>
  <c r="O122" i="2"/>
  <c r="O121"/>
  <c r="P121" s="1"/>
  <c r="J122"/>
  <c r="E63"/>
  <c r="B123"/>
  <c r="A123"/>
  <c r="J123" l="1"/>
  <c r="P122"/>
  <c r="B152" i="3"/>
  <c r="A152"/>
  <c r="G63" i="2"/>
  <c r="Q63" s="1"/>
  <c r="F63"/>
  <c r="C64" s="1"/>
  <c r="D64" s="1"/>
  <c r="B124"/>
  <c r="A124"/>
  <c r="J124" l="1"/>
  <c r="B153" i="3"/>
  <c r="A153"/>
  <c r="O123" i="2"/>
  <c r="P123" s="1"/>
  <c r="BR63"/>
  <c r="AZ63"/>
  <c r="AP63"/>
  <c r="BD63"/>
  <c r="BZ63"/>
  <c r="AT63"/>
  <c r="BH63"/>
  <c r="AB63"/>
  <c r="AX63"/>
  <c r="AV63"/>
  <c r="BB63"/>
  <c r="AJ63"/>
  <c r="AL63"/>
  <c r="AR63"/>
  <c r="AH63"/>
  <c r="BP63"/>
  <c r="BL63"/>
  <c r="AD63"/>
  <c r="BV63"/>
  <c r="BT63"/>
  <c r="AN63"/>
  <c r="BJ63"/>
  <c r="BX63"/>
  <c r="BN63"/>
  <c r="AF63"/>
  <c r="BF63"/>
  <c r="E64"/>
  <c r="B125"/>
  <c r="A125"/>
  <c r="B154" i="3" l="1"/>
  <c r="A154"/>
  <c r="O125" i="2"/>
  <c r="J125"/>
  <c r="O124"/>
  <c r="P124" s="1"/>
  <c r="F64"/>
  <c r="C65" s="1"/>
  <c r="D65" s="1"/>
  <c r="G64"/>
  <c r="Q64" s="1"/>
  <c r="B126"/>
  <c r="A126"/>
  <c r="B155" i="3" l="1"/>
  <c r="A155"/>
  <c r="P125" i="2"/>
  <c r="J126"/>
  <c r="E65"/>
  <c r="BJ64"/>
  <c r="AZ64"/>
  <c r="BN64"/>
  <c r="BL64"/>
  <c r="AF64"/>
  <c r="BB64"/>
  <c r="BV64"/>
  <c r="BX64"/>
  <c r="AR64"/>
  <c r="AX64"/>
  <c r="BD64"/>
  <c r="BZ64"/>
  <c r="AD64"/>
  <c r="AH64"/>
  <c r="BR64"/>
  <c r="AP64"/>
  <c r="AB64"/>
  <c r="AN64"/>
  <c r="BF64"/>
  <c r="BP64"/>
  <c r="AJ64"/>
  <c r="AV64"/>
  <c r="AL64"/>
  <c r="BH64"/>
  <c r="BT64"/>
  <c r="AT64"/>
  <c r="B127"/>
  <c r="A127"/>
  <c r="B156" i="3" l="1"/>
  <c r="A156"/>
  <c r="J127" i="2"/>
  <c r="O126"/>
  <c r="P126" s="1"/>
  <c r="G65"/>
  <c r="Q65" s="1"/>
  <c r="F65"/>
  <c r="C66" s="1"/>
  <c r="D66" s="1"/>
  <c r="O127"/>
  <c r="B128"/>
  <c r="A128"/>
  <c r="B157" i="3" l="1"/>
  <c r="A157"/>
  <c r="P127" i="2"/>
  <c r="J128"/>
  <c r="BP65"/>
  <c r="BF65"/>
  <c r="BT65"/>
  <c r="AN65"/>
  <c r="AT65"/>
  <c r="BH65"/>
  <c r="AB65"/>
  <c r="AX65"/>
  <c r="BB65"/>
  <c r="AV65"/>
  <c r="AD65"/>
  <c r="BV65"/>
  <c r="AL65"/>
  <c r="BJ65"/>
  <c r="AP65"/>
  <c r="AF65"/>
  <c r="AJ65"/>
  <c r="BR65"/>
  <c r="BD65"/>
  <c r="BZ65"/>
  <c r="BX65"/>
  <c r="AR65"/>
  <c r="BN65"/>
  <c r="AH65"/>
  <c r="BL65"/>
  <c r="AZ65"/>
  <c r="E66"/>
  <c r="O128"/>
  <c r="B129"/>
  <c r="A129"/>
  <c r="B158" i="3" l="1"/>
  <c r="A158"/>
  <c r="P128" i="2"/>
  <c r="O129"/>
  <c r="J129"/>
  <c r="G66"/>
  <c r="Q66" s="1"/>
  <c r="F66"/>
  <c r="C67" s="1"/>
  <c r="B130"/>
  <c r="A130"/>
  <c r="J130" l="1"/>
  <c r="B159" i="3"/>
  <c r="A159"/>
  <c r="D67" i="2"/>
  <c r="AB67"/>
  <c r="P129"/>
  <c r="O130"/>
  <c r="AZ66"/>
  <c r="AX66"/>
  <c r="BD66"/>
  <c r="BZ66"/>
  <c r="AT66"/>
  <c r="BV66"/>
  <c r="BX66"/>
  <c r="AR66"/>
  <c r="AH66"/>
  <c r="AV66"/>
  <c r="BR66"/>
  <c r="AL66"/>
  <c r="BF66"/>
  <c r="BP66"/>
  <c r="AB66"/>
  <c r="BT66"/>
  <c r="AN66"/>
  <c r="BJ66"/>
  <c r="AD66"/>
  <c r="AP66"/>
  <c r="BH66"/>
  <c r="BN66"/>
  <c r="BL66"/>
  <c r="AF66"/>
  <c r="BB66"/>
  <c r="AJ66"/>
  <c r="E67"/>
  <c r="B131"/>
  <c r="A131"/>
  <c r="B160" i="3" l="1"/>
  <c r="A160"/>
  <c r="AB2" i="2"/>
  <c r="K8" i="1" s="1"/>
  <c r="P130" i="2"/>
  <c r="O131"/>
  <c r="J131"/>
  <c r="F67"/>
  <c r="C68" s="1"/>
  <c r="D68" s="1"/>
  <c r="G67"/>
  <c r="Q67" s="1"/>
  <c r="B132"/>
  <c r="A132"/>
  <c r="B161" i="3" l="1"/>
  <c r="A161"/>
  <c r="AB3" i="2"/>
  <c r="P131"/>
  <c r="J132"/>
  <c r="O132"/>
  <c r="E68"/>
  <c r="AT67"/>
  <c r="AF67"/>
  <c r="AX67"/>
  <c r="BP67"/>
  <c r="AJ67"/>
  <c r="BD67"/>
  <c r="BB67"/>
  <c r="BZ67"/>
  <c r="AD67"/>
  <c r="BV67"/>
  <c r="AP67"/>
  <c r="AR67"/>
  <c r="AV67"/>
  <c r="BX67"/>
  <c r="BR67"/>
  <c r="BL67"/>
  <c r="BN67"/>
  <c r="AH67"/>
  <c r="AZ67"/>
  <c r="AL67"/>
  <c r="BH67"/>
  <c r="AN67"/>
  <c r="BJ67"/>
  <c r="BF67"/>
  <c r="BT67"/>
  <c r="B133"/>
  <c r="A133"/>
  <c r="L8" i="1" l="1"/>
  <c r="AB4" i="2"/>
  <c r="M8" i="1" s="1"/>
  <c r="B162" i="3"/>
  <c r="A162"/>
  <c r="P132" i="2"/>
  <c r="O133"/>
  <c r="J133"/>
  <c r="G68"/>
  <c r="Q68" s="1"/>
  <c r="F68"/>
  <c r="C69" s="1"/>
  <c r="D69" s="1"/>
  <c r="B134"/>
  <c r="A134"/>
  <c r="B163" i="3" l="1"/>
  <c r="A163"/>
  <c r="P133" i="2"/>
  <c r="J134"/>
  <c r="BT68"/>
  <c r="BV68"/>
  <c r="BP68"/>
  <c r="AJ68"/>
  <c r="BB68"/>
  <c r="BD68"/>
  <c r="AH68"/>
  <c r="AN68"/>
  <c r="BX68"/>
  <c r="AR68"/>
  <c r="BJ68"/>
  <c r="AD68"/>
  <c r="AX68"/>
  <c r="AV68"/>
  <c r="AP68"/>
  <c r="AZ68"/>
  <c r="BR68"/>
  <c r="AL68"/>
  <c r="BN68"/>
  <c r="BL68"/>
  <c r="BF68"/>
  <c r="BH68"/>
  <c r="BZ68"/>
  <c r="AT68"/>
  <c r="AF68"/>
  <c r="E69"/>
  <c r="B135"/>
  <c r="A135"/>
  <c r="A164" i="3" l="1"/>
  <c r="B164"/>
  <c r="O134" i="2"/>
  <c r="P134" s="1"/>
  <c r="J135"/>
  <c r="G69"/>
  <c r="Q69" s="1"/>
  <c r="F69"/>
  <c r="C70" s="1"/>
  <c r="D70" s="1"/>
  <c r="B136"/>
  <c r="A136"/>
  <c r="B165" i="3" l="1"/>
  <c r="A165"/>
  <c r="J136" i="2"/>
  <c r="O135"/>
  <c r="P135" s="1"/>
  <c r="BJ69"/>
  <c r="AV69"/>
  <c r="BF69"/>
  <c r="BX69"/>
  <c r="AR69"/>
  <c r="BT69"/>
  <c r="AX69"/>
  <c r="AJ69"/>
  <c r="BR69"/>
  <c r="BL69"/>
  <c r="BN69"/>
  <c r="AZ69"/>
  <c r="BZ69"/>
  <c r="AD69"/>
  <c r="BV69"/>
  <c r="AP69"/>
  <c r="BH69"/>
  <c r="BB69"/>
  <c r="AN69"/>
  <c r="BP69"/>
  <c r="BD69"/>
  <c r="AF69"/>
  <c r="AH69"/>
  <c r="AL69"/>
  <c r="AT69"/>
  <c r="E70"/>
  <c r="B137"/>
  <c r="A137"/>
  <c r="A166" i="3" l="1"/>
  <c r="B166"/>
  <c r="O136" i="2"/>
  <c r="P136" s="1"/>
  <c r="O137"/>
  <c r="J137"/>
  <c r="F70"/>
  <c r="C71" s="1"/>
  <c r="D71" s="1"/>
  <c r="G70"/>
  <c r="Q70" s="1"/>
  <c r="B138"/>
  <c r="A138"/>
  <c r="B167" i="3" l="1"/>
  <c r="A167"/>
  <c r="P137" i="2"/>
  <c r="O138"/>
  <c r="P138"/>
  <c r="J138"/>
  <c r="E71"/>
  <c r="BJ70"/>
  <c r="AV70"/>
  <c r="AF70"/>
  <c r="AZ70"/>
  <c r="BR70"/>
  <c r="AL70"/>
  <c r="BD70"/>
  <c r="BN70"/>
  <c r="AH70"/>
  <c r="AR70"/>
  <c r="AT70"/>
  <c r="BV70"/>
  <c r="BH70"/>
  <c r="AD70"/>
  <c r="BF70"/>
  <c r="BP70"/>
  <c r="AJ70"/>
  <c r="BB70"/>
  <c r="BT70"/>
  <c r="AN70"/>
  <c r="AX70"/>
  <c r="BX70"/>
  <c r="BZ70"/>
  <c r="BL70"/>
  <c r="AP70"/>
  <c r="B139"/>
  <c r="A139"/>
  <c r="A168" i="3" l="1"/>
  <c r="B168"/>
  <c r="J139" i="2"/>
  <c r="F71"/>
  <c r="C72" s="1"/>
  <c r="D72" s="1"/>
  <c r="G71"/>
  <c r="Q71" s="1"/>
  <c r="B140"/>
  <c r="A140"/>
  <c r="B169" i="3" l="1"/>
  <c r="A169"/>
  <c r="O140" i="2"/>
  <c r="P140" s="1"/>
  <c r="O139"/>
  <c r="P139" s="1"/>
  <c r="J140"/>
  <c r="AX71"/>
  <c r="AR71"/>
  <c r="BB71"/>
  <c r="BT71"/>
  <c r="AN71"/>
  <c r="AZ71"/>
  <c r="BV71"/>
  <c r="AP71"/>
  <c r="BZ71"/>
  <c r="AT71"/>
  <c r="BL71"/>
  <c r="AF71"/>
  <c r="BH71"/>
  <c r="AD71"/>
  <c r="AJ71"/>
  <c r="BN71"/>
  <c r="BX71"/>
  <c r="BR71"/>
  <c r="AL71"/>
  <c r="BD71"/>
  <c r="AH71"/>
  <c r="BP71"/>
  <c r="BF71"/>
  <c r="BJ71"/>
  <c r="AV71"/>
  <c r="E72"/>
  <c r="B141"/>
  <c r="A141"/>
  <c r="A170" i="3" l="1"/>
  <c r="B170"/>
  <c r="J141" i="2"/>
  <c r="O141"/>
  <c r="G72"/>
  <c r="Q72" s="1"/>
  <c r="F72"/>
  <c r="C73" s="1"/>
  <c r="D73" s="1"/>
  <c r="B142"/>
  <c r="A142"/>
  <c r="J142" l="1"/>
  <c r="B171" i="3"/>
  <c r="A171"/>
  <c r="P141" i="2"/>
  <c r="BH72"/>
  <c r="BD72"/>
  <c r="AP72"/>
  <c r="BP72"/>
  <c r="AJ72"/>
  <c r="AL72"/>
  <c r="AV72"/>
  <c r="BN72"/>
  <c r="AH72"/>
  <c r="BX72"/>
  <c r="BZ72"/>
  <c r="AN72"/>
  <c r="BJ72"/>
  <c r="BB72"/>
  <c r="BV72"/>
  <c r="AD72"/>
  <c r="AZ72"/>
  <c r="BR72"/>
  <c r="BL72"/>
  <c r="AF72"/>
  <c r="AX72"/>
  <c r="AT72"/>
  <c r="AR72"/>
  <c r="BT72"/>
  <c r="BF72"/>
  <c r="E73"/>
  <c r="B143"/>
  <c r="A143"/>
  <c r="A172" i="3" l="1"/>
  <c r="B172"/>
  <c r="O143" i="2"/>
  <c r="P143" s="1"/>
  <c r="J143"/>
  <c r="O142"/>
  <c r="P142" s="1"/>
  <c r="G73"/>
  <c r="Q73" s="1"/>
  <c r="F73"/>
  <c r="C74" s="1"/>
  <c r="D74" s="1"/>
  <c r="B144"/>
  <c r="A144"/>
  <c r="B173" i="3" l="1"/>
  <c r="A173"/>
  <c r="J144" i="2"/>
  <c r="E74"/>
  <c r="AX73"/>
  <c r="AJ73"/>
  <c r="BB73"/>
  <c r="BT73"/>
  <c r="AN73"/>
  <c r="BH73"/>
  <c r="BF73"/>
  <c r="AZ73"/>
  <c r="BJ73"/>
  <c r="AD73"/>
  <c r="AV73"/>
  <c r="BX73"/>
  <c r="AF73"/>
  <c r="BN73"/>
  <c r="BP73"/>
  <c r="BR73"/>
  <c r="AL73"/>
  <c r="BD73"/>
  <c r="AP73"/>
  <c r="BV73"/>
  <c r="AH73"/>
  <c r="BZ73"/>
  <c r="AT73"/>
  <c r="BL73"/>
  <c r="AR73"/>
  <c r="B145"/>
  <c r="A145"/>
  <c r="J145" l="1"/>
  <c r="A174" i="3"/>
  <c r="B174"/>
  <c r="O144" i="2"/>
  <c r="P144" s="1"/>
  <c r="G74"/>
  <c r="Q74" s="1"/>
  <c r="F74"/>
  <c r="C75" s="1"/>
  <c r="D75" s="1"/>
  <c r="B146"/>
  <c r="A146"/>
  <c r="B175" i="3" l="1"/>
  <c r="A175"/>
  <c r="O146" i="2"/>
  <c r="O145"/>
  <c r="P145" s="1"/>
  <c r="J146"/>
  <c r="BX74"/>
  <c r="BJ74"/>
  <c r="AN74"/>
  <c r="BF74"/>
  <c r="AZ74"/>
  <c r="AL74"/>
  <c r="BN74"/>
  <c r="BH74"/>
  <c r="BZ74"/>
  <c r="AT74"/>
  <c r="BD74"/>
  <c r="BV74"/>
  <c r="AP74"/>
  <c r="BP74"/>
  <c r="AJ74"/>
  <c r="BB74"/>
  <c r="BL74"/>
  <c r="AF74"/>
  <c r="AX74"/>
  <c r="AR74"/>
  <c r="BT74"/>
  <c r="AD74"/>
  <c r="BR74"/>
  <c r="AV74"/>
  <c r="AH74"/>
  <c r="E75"/>
  <c r="B147"/>
  <c r="A147"/>
  <c r="B176" i="3" l="1"/>
  <c r="A176"/>
  <c r="P146" i="2"/>
  <c r="J147"/>
  <c r="G75"/>
  <c r="Q75" s="1"/>
  <c r="F75"/>
  <c r="C76" s="1"/>
  <c r="D76" s="1"/>
  <c r="B148"/>
  <c r="A148"/>
  <c r="B177" i="3" l="1"/>
  <c r="A177"/>
  <c r="O148" i="2"/>
  <c r="P148" s="1"/>
  <c r="O147"/>
  <c r="P147" s="1"/>
  <c r="J148"/>
  <c r="BR75"/>
  <c r="AL75"/>
  <c r="AF75"/>
  <c r="BP75"/>
  <c r="BZ75"/>
  <c r="AT75"/>
  <c r="AV75"/>
  <c r="BF75"/>
  <c r="BX75"/>
  <c r="AR75"/>
  <c r="AN75"/>
  <c r="AH75"/>
  <c r="BD75"/>
  <c r="BB75"/>
  <c r="BL75"/>
  <c r="AX75"/>
  <c r="AJ75"/>
  <c r="BJ75"/>
  <c r="AD75"/>
  <c r="BV75"/>
  <c r="AP75"/>
  <c r="BH75"/>
  <c r="BT75"/>
  <c r="BN75"/>
  <c r="AZ75"/>
  <c r="E76"/>
  <c r="B149"/>
  <c r="A149"/>
  <c r="B178" i="3" l="1"/>
  <c r="A178"/>
  <c r="J149" i="2"/>
  <c r="O149"/>
  <c r="F76"/>
  <c r="C77" s="1"/>
  <c r="D77" s="1"/>
  <c r="G76"/>
  <c r="Q76" s="1"/>
  <c r="B150"/>
  <c r="A150"/>
  <c r="B179" i="3" l="1"/>
  <c r="A179"/>
  <c r="P149" i="2"/>
  <c r="O150"/>
  <c r="J150"/>
  <c r="E77"/>
  <c r="BH76"/>
  <c r="BR76"/>
  <c r="BT76"/>
  <c r="AN76"/>
  <c r="BZ76"/>
  <c r="AZ76"/>
  <c r="BB76"/>
  <c r="BL76"/>
  <c r="AF76"/>
  <c r="AX76"/>
  <c r="BJ76"/>
  <c r="AP76"/>
  <c r="BX76"/>
  <c r="AR76"/>
  <c r="AT76"/>
  <c r="BD76"/>
  <c r="BF76"/>
  <c r="BP76"/>
  <c r="AJ76"/>
  <c r="AD76"/>
  <c r="AV76"/>
  <c r="BN76"/>
  <c r="AH76"/>
  <c r="BV76"/>
  <c r="AL76"/>
  <c r="B151"/>
  <c r="A151"/>
  <c r="B180" i="3" l="1"/>
  <c r="A180"/>
  <c r="P150" i="2"/>
  <c r="J151"/>
  <c r="O151"/>
  <c r="G77"/>
  <c r="Q77" s="1"/>
  <c r="F77"/>
  <c r="C78" s="1"/>
  <c r="D78" s="1"/>
  <c r="B152"/>
  <c r="A152"/>
  <c r="B181" i="3" l="1"/>
  <c r="A181"/>
  <c r="P151" i="2"/>
  <c r="J152"/>
  <c r="BZ77"/>
  <c r="AT77"/>
  <c r="BV77"/>
  <c r="AD77"/>
  <c r="BR77"/>
  <c r="AL77"/>
  <c r="AX77"/>
  <c r="BH77"/>
  <c r="AR77"/>
  <c r="BJ77"/>
  <c r="BL77"/>
  <c r="AP77"/>
  <c r="AV77"/>
  <c r="BB77"/>
  <c r="AH77"/>
  <c r="BN77"/>
  <c r="BT77"/>
  <c r="BP77"/>
  <c r="BX77"/>
  <c r="BF77"/>
  <c r="AZ77"/>
  <c r="AF77"/>
  <c r="AN77"/>
  <c r="AJ77"/>
  <c r="BD77"/>
  <c r="E78"/>
  <c r="B153"/>
  <c r="A153"/>
  <c r="B182" i="3" l="1"/>
  <c r="A182"/>
  <c r="O152" i="2"/>
  <c r="P152" s="1"/>
  <c r="J153"/>
  <c r="G78"/>
  <c r="Q78" s="1"/>
  <c r="F78"/>
  <c r="C79" s="1"/>
  <c r="B154"/>
  <c r="A154"/>
  <c r="B183" i="3" l="1"/>
  <c r="A183"/>
  <c r="D79" i="2"/>
  <c r="AD79"/>
  <c r="J154"/>
  <c r="O153"/>
  <c r="P153" s="1"/>
  <c r="BN78"/>
  <c r="AV78"/>
  <c r="BX78"/>
  <c r="AR78"/>
  <c r="BJ78"/>
  <c r="BT78"/>
  <c r="AN78"/>
  <c r="BF78"/>
  <c r="AL78"/>
  <c r="AZ78"/>
  <c r="BR78"/>
  <c r="AD78"/>
  <c r="AF78"/>
  <c r="AX78"/>
  <c r="AH78"/>
  <c r="BH78"/>
  <c r="BZ78"/>
  <c r="AT78"/>
  <c r="BD78"/>
  <c r="BV78"/>
  <c r="AP78"/>
  <c r="BP78"/>
  <c r="AJ78"/>
  <c r="BB78"/>
  <c r="BL78"/>
  <c r="E79"/>
  <c r="B155"/>
  <c r="A155"/>
  <c r="B184" i="3" l="1"/>
  <c r="A184"/>
  <c r="AD2" i="2"/>
  <c r="K9" i="1" s="1"/>
  <c r="O154" i="2"/>
  <c r="P154" s="1"/>
  <c r="J155"/>
  <c r="F79"/>
  <c r="C80" s="1"/>
  <c r="D80" s="1"/>
  <c r="G79"/>
  <c r="Q79" s="1"/>
  <c r="B156"/>
  <c r="A156"/>
  <c r="J156" l="1"/>
  <c r="B185" i="3"/>
  <c r="A185"/>
  <c r="AD3" i="2"/>
  <c r="AD4" s="1"/>
  <c r="O156"/>
  <c r="O155"/>
  <c r="P155" s="1"/>
  <c r="E80"/>
  <c r="BP79"/>
  <c r="AJ79"/>
  <c r="BT79"/>
  <c r="AN79"/>
  <c r="BF79"/>
  <c r="BR79"/>
  <c r="AH79"/>
  <c r="BH79"/>
  <c r="BZ79"/>
  <c r="BL79"/>
  <c r="AX79"/>
  <c r="AZ79"/>
  <c r="BJ79"/>
  <c r="BD79"/>
  <c r="BV79"/>
  <c r="AP79"/>
  <c r="AL79"/>
  <c r="BX79"/>
  <c r="AR79"/>
  <c r="AT79"/>
  <c r="AV79"/>
  <c r="BN79"/>
  <c r="BB79"/>
  <c r="AF79"/>
  <c r="B157"/>
  <c r="A157"/>
  <c r="L9" i="1" l="1"/>
  <c r="M9"/>
  <c r="B186" i="3"/>
  <c r="A186"/>
  <c r="P156" i="2"/>
  <c r="J157"/>
  <c r="G80"/>
  <c r="Q80" s="1"/>
  <c r="F80"/>
  <c r="C81" s="1"/>
  <c r="D81" s="1"/>
  <c r="B158"/>
  <c r="A158"/>
  <c r="B187" i="3" l="1"/>
  <c r="A187"/>
  <c r="O157" i="2"/>
  <c r="P157" s="1"/>
  <c r="J158"/>
  <c r="AL80"/>
  <c r="BP80"/>
  <c r="BT80"/>
  <c r="BF80"/>
  <c r="BH80"/>
  <c r="AX80"/>
  <c r="AR80"/>
  <c r="AV80"/>
  <c r="AH80"/>
  <c r="AZ80"/>
  <c r="BB80"/>
  <c r="BD80"/>
  <c r="BV80"/>
  <c r="AP80"/>
  <c r="AT80"/>
  <c r="BR80"/>
  <c r="AF80"/>
  <c r="BJ80"/>
  <c r="BX80"/>
  <c r="BN80"/>
  <c r="AJ80"/>
  <c r="AN80"/>
  <c r="BZ80"/>
  <c r="BL80"/>
  <c r="E81"/>
  <c r="B159"/>
  <c r="A159"/>
  <c r="J159" l="1"/>
  <c r="A188" i="3"/>
  <c r="B188"/>
  <c r="O159" i="2"/>
  <c r="O158"/>
  <c r="P158" s="1"/>
  <c r="G81"/>
  <c r="Q81" s="1"/>
  <c r="F81"/>
  <c r="C82" s="1"/>
  <c r="D82" s="1"/>
  <c r="B160"/>
  <c r="A160"/>
  <c r="B189" i="3" l="1"/>
  <c r="A189"/>
  <c r="P159" i="2"/>
  <c r="J160"/>
  <c r="BV81"/>
  <c r="BB81"/>
  <c r="BX81"/>
  <c r="BN81"/>
  <c r="AV81"/>
  <c r="BD81"/>
  <c r="AP81"/>
  <c r="AZ81"/>
  <c r="BR81"/>
  <c r="AL81"/>
  <c r="AX81"/>
  <c r="BF81"/>
  <c r="BH81"/>
  <c r="AT81"/>
  <c r="AN81"/>
  <c r="BJ81"/>
  <c r="AH81"/>
  <c r="BT81"/>
  <c r="BP81"/>
  <c r="AJ81"/>
  <c r="AF81"/>
  <c r="BL81"/>
  <c r="BZ81"/>
  <c r="AR81"/>
  <c r="E82"/>
  <c r="B161"/>
  <c r="A161"/>
  <c r="A190" i="3" l="1"/>
  <c r="B190"/>
  <c r="J161" i="2"/>
  <c r="O161"/>
  <c r="O160"/>
  <c r="P160" s="1"/>
  <c r="G82"/>
  <c r="Q82" s="1"/>
  <c r="F82"/>
  <c r="C83" s="1"/>
  <c r="D83" s="1"/>
  <c r="B162"/>
  <c r="A162"/>
  <c r="B191" i="3" l="1"/>
  <c r="A191"/>
  <c r="P161" i="2"/>
  <c r="O162"/>
  <c r="J162"/>
  <c r="BH82"/>
  <c r="BZ82"/>
  <c r="BL82"/>
  <c r="AF82"/>
  <c r="AX82"/>
  <c r="BB82"/>
  <c r="AZ82"/>
  <c r="BJ82"/>
  <c r="BD82"/>
  <c r="BV82"/>
  <c r="AP82"/>
  <c r="AL82"/>
  <c r="BX82"/>
  <c r="AR82"/>
  <c r="AT82"/>
  <c r="AV82"/>
  <c r="BN82"/>
  <c r="AH82"/>
  <c r="BP82"/>
  <c r="AJ82"/>
  <c r="BT82"/>
  <c r="AN82"/>
  <c r="BF82"/>
  <c r="BR82"/>
  <c r="E83"/>
  <c r="B163"/>
  <c r="A163"/>
  <c r="A192" i="3" l="1"/>
  <c r="B192"/>
  <c r="P162" i="2"/>
  <c r="J163"/>
  <c r="O163"/>
  <c r="G83"/>
  <c r="Q83" s="1"/>
  <c r="F83"/>
  <c r="C84" s="1"/>
  <c r="D84" s="1"/>
  <c r="B164"/>
  <c r="A164"/>
  <c r="B193" i="3" l="1"/>
  <c r="A193"/>
  <c r="P163" i="2"/>
  <c r="J164"/>
  <c r="E84"/>
  <c r="BT83"/>
  <c r="AR83"/>
  <c r="AH83"/>
  <c r="BD83"/>
  <c r="AP83"/>
  <c r="AZ83"/>
  <c r="BR83"/>
  <c r="AL83"/>
  <c r="BL83"/>
  <c r="BF83"/>
  <c r="BH83"/>
  <c r="BZ83"/>
  <c r="AT83"/>
  <c r="BN83"/>
  <c r="AF83"/>
  <c r="BV83"/>
  <c r="BP83"/>
  <c r="AJ83"/>
  <c r="BB83"/>
  <c r="AX83"/>
  <c r="AN83"/>
  <c r="BX83"/>
  <c r="BJ83"/>
  <c r="AV83"/>
  <c r="B165"/>
  <c r="A165"/>
  <c r="A194" i="3" l="1"/>
  <c r="B194"/>
  <c r="O164" i="2"/>
  <c r="P164" s="1"/>
  <c r="J165"/>
  <c r="G84"/>
  <c r="Q84" s="1"/>
  <c r="F84"/>
  <c r="C85" s="1"/>
  <c r="D85" s="1"/>
  <c r="B166"/>
  <c r="A166"/>
  <c r="B195" i="3" l="1"/>
  <c r="A195"/>
  <c r="J166" i="2"/>
  <c r="O165"/>
  <c r="P165" s="1"/>
  <c r="E85"/>
  <c r="BP84"/>
  <c r="AJ84"/>
  <c r="BT84"/>
  <c r="AN84"/>
  <c r="BF84"/>
  <c r="AT84"/>
  <c r="BH84"/>
  <c r="BL84"/>
  <c r="AX84"/>
  <c r="AZ84"/>
  <c r="BB84"/>
  <c r="BD84"/>
  <c r="BV84"/>
  <c r="AP84"/>
  <c r="BX84"/>
  <c r="AR84"/>
  <c r="AL84"/>
  <c r="AV84"/>
  <c r="BN84"/>
  <c r="AH84"/>
  <c r="BZ84"/>
  <c r="BR84"/>
  <c r="AF84"/>
  <c r="BJ84"/>
  <c r="B167"/>
  <c r="A167"/>
  <c r="A196" i="3" l="1"/>
  <c r="B196"/>
  <c r="O166" i="2"/>
  <c r="P166" s="1"/>
  <c r="J167"/>
  <c r="F85"/>
  <c r="C86" s="1"/>
  <c r="D86" s="1"/>
  <c r="G85"/>
  <c r="Q85" s="1"/>
  <c r="B168"/>
  <c r="A168"/>
  <c r="B197" i="3" l="1"/>
  <c r="A197"/>
  <c r="J168" i="2"/>
  <c r="O167"/>
  <c r="P167" s="1"/>
  <c r="E86"/>
  <c r="BD85"/>
  <c r="AP85"/>
  <c r="BR85"/>
  <c r="AX85"/>
  <c r="BX85"/>
  <c r="BJ85"/>
  <c r="AH85"/>
  <c r="BT85"/>
  <c r="BV85"/>
  <c r="BP85"/>
  <c r="AJ85"/>
  <c r="BB85"/>
  <c r="AF85"/>
  <c r="BL85"/>
  <c r="BF85"/>
  <c r="BH85"/>
  <c r="BZ85"/>
  <c r="AT85"/>
  <c r="BN85"/>
  <c r="AZ85"/>
  <c r="AL85"/>
  <c r="AN85"/>
  <c r="AR85"/>
  <c r="AV85"/>
  <c r="B169"/>
  <c r="A169"/>
  <c r="A198" i="3" l="1"/>
  <c r="B198"/>
  <c r="O168" i="2"/>
  <c r="P168" s="1"/>
  <c r="J169"/>
  <c r="F86"/>
  <c r="C87" s="1"/>
  <c r="D87" s="1"/>
  <c r="G86"/>
  <c r="Q86" s="1"/>
  <c r="B170"/>
  <c r="A170"/>
  <c r="B199" i="3" l="1"/>
  <c r="A199"/>
  <c r="J170" i="2"/>
  <c r="O170"/>
  <c r="O169"/>
  <c r="P169" s="1"/>
  <c r="E87"/>
  <c r="BR86"/>
  <c r="AF86"/>
  <c r="AT86"/>
  <c r="BB86"/>
  <c r="BV86"/>
  <c r="BJ86"/>
  <c r="AV86"/>
  <c r="BL86"/>
  <c r="AH86"/>
  <c r="BX86"/>
  <c r="AJ86"/>
  <c r="BT86"/>
  <c r="AN86"/>
  <c r="BF86"/>
  <c r="AR86"/>
  <c r="BP86"/>
  <c r="AL86"/>
  <c r="BN86"/>
  <c r="BZ86"/>
  <c r="BH86"/>
  <c r="BD86"/>
  <c r="AP86"/>
  <c r="AZ86"/>
  <c r="AX86"/>
  <c r="B171"/>
  <c r="A171"/>
  <c r="B200" i="3" l="1"/>
  <c r="A200"/>
  <c r="P170" i="2"/>
  <c r="J171"/>
  <c r="F87"/>
  <c r="C88" s="1"/>
  <c r="D88" s="1"/>
  <c r="G87"/>
  <c r="Q87" s="1"/>
  <c r="B172"/>
  <c r="A172"/>
  <c r="B201" i="3" l="1"/>
  <c r="A201"/>
  <c r="O171" i="2"/>
  <c r="P171" s="1"/>
  <c r="J172"/>
  <c r="E88"/>
  <c r="BX87"/>
  <c r="BR87"/>
  <c r="AF87"/>
  <c r="AZ87"/>
  <c r="BD87"/>
  <c r="AP87"/>
  <c r="AL87"/>
  <c r="BH87"/>
  <c r="BL87"/>
  <c r="AX87"/>
  <c r="BP87"/>
  <c r="AJ87"/>
  <c r="BT87"/>
  <c r="AN87"/>
  <c r="BF87"/>
  <c r="BZ87"/>
  <c r="AR87"/>
  <c r="AV87"/>
  <c r="AH87"/>
  <c r="BJ87"/>
  <c r="BB87"/>
  <c r="BV87"/>
  <c r="AT87"/>
  <c r="BN87"/>
  <c r="B173"/>
  <c r="A173"/>
  <c r="J173" l="1"/>
  <c r="B202" i="3"/>
  <c r="A202"/>
  <c r="O173" i="2"/>
  <c r="O172"/>
  <c r="P172" s="1"/>
  <c r="G88"/>
  <c r="Q88" s="1"/>
  <c r="F88"/>
  <c r="C89" s="1"/>
  <c r="D89" s="1"/>
  <c r="B174"/>
  <c r="A174"/>
  <c r="J174" s="1"/>
  <c r="B203" i="3" l="1"/>
  <c r="A203"/>
  <c r="P173" i="2"/>
  <c r="O174"/>
  <c r="BP88"/>
  <c r="AJ88"/>
  <c r="AT88"/>
  <c r="BN88"/>
  <c r="BX88"/>
  <c r="BD88"/>
  <c r="AP88"/>
  <c r="AZ88"/>
  <c r="BR88"/>
  <c r="BL88"/>
  <c r="AF88"/>
  <c r="AX88"/>
  <c r="AL88"/>
  <c r="BH88"/>
  <c r="BZ88"/>
  <c r="BT88"/>
  <c r="AN88"/>
  <c r="BF88"/>
  <c r="BB88"/>
  <c r="AV88"/>
  <c r="AH88"/>
  <c r="AR88"/>
  <c r="BJ88"/>
  <c r="BV88"/>
  <c r="E89"/>
  <c r="B175"/>
  <c r="A175"/>
  <c r="J175" s="1"/>
  <c r="B204" i="3" l="1"/>
  <c r="A204"/>
  <c r="P174" i="2"/>
  <c r="O175"/>
  <c r="G89"/>
  <c r="Q89" s="1"/>
  <c r="F89"/>
  <c r="C90" s="1"/>
  <c r="D90" s="1"/>
  <c r="B176"/>
  <c r="A176"/>
  <c r="J176" s="1"/>
  <c r="B205" i="3" l="1"/>
  <c r="A205"/>
  <c r="P175" i="2"/>
  <c r="O176"/>
  <c r="BT89"/>
  <c r="BV89"/>
  <c r="AJ89"/>
  <c r="AN89"/>
  <c r="AR89"/>
  <c r="AV89"/>
  <c r="AZ89"/>
  <c r="BD89"/>
  <c r="BP89"/>
  <c r="BB89"/>
  <c r="BL89"/>
  <c r="BF89"/>
  <c r="BH89"/>
  <c r="BZ89"/>
  <c r="AT89"/>
  <c r="BN89"/>
  <c r="AP89"/>
  <c r="BR89"/>
  <c r="AX89"/>
  <c r="AF89"/>
  <c r="BX89"/>
  <c r="BJ89"/>
  <c r="AH89"/>
  <c r="AL89"/>
  <c r="E90"/>
  <c r="B177"/>
  <c r="A177"/>
  <c r="J177" s="1"/>
  <c r="B206" i="3" l="1"/>
  <c r="A206"/>
  <c r="P176" i="2"/>
  <c r="G90"/>
  <c r="Q90" s="1"/>
  <c r="F90"/>
  <c r="C91" s="1"/>
  <c r="B178"/>
  <c r="A178"/>
  <c r="B207" i="3" l="1"/>
  <c r="A207"/>
  <c r="D91" i="2"/>
  <c r="AF91"/>
  <c r="O178"/>
  <c r="P178" s="1"/>
  <c r="O177"/>
  <c r="P177" s="1"/>
  <c r="J178"/>
  <c r="BD90"/>
  <c r="BJ90"/>
  <c r="AL90"/>
  <c r="AH90"/>
  <c r="BX90"/>
  <c r="AJ90"/>
  <c r="BT90"/>
  <c r="AN90"/>
  <c r="BF90"/>
  <c r="AR90"/>
  <c r="BP90"/>
  <c r="BR90"/>
  <c r="BL90"/>
  <c r="AF90"/>
  <c r="AX90"/>
  <c r="BZ90"/>
  <c r="BH90"/>
  <c r="BB90"/>
  <c r="BV90"/>
  <c r="AP90"/>
  <c r="AZ90"/>
  <c r="AV90"/>
  <c r="BN90"/>
  <c r="AT90"/>
  <c r="E91"/>
  <c r="B179"/>
  <c r="A179"/>
  <c r="B208" i="3" l="1"/>
  <c r="A208"/>
  <c r="AF2" i="2"/>
  <c r="K10" i="1" s="1"/>
  <c r="O179" i="2"/>
  <c r="J179"/>
  <c r="F91"/>
  <c r="C92" s="1"/>
  <c r="D92" s="1"/>
  <c r="G91"/>
  <c r="Q91" s="1"/>
  <c r="B180"/>
  <c r="A180"/>
  <c r="B209" i="3" l="1"/>
  <c r="A209"/>
  <c r="P179" i="2"/>
  <c r="AF3"/>
  <c r="AF4" s="1"/>
  <c r="J180"/>
  <c r="O180"/>
  <c r="E92"/>
  <c r="AV91"/>
  <c r="BV91"/>
  <c r="BD91"/>
  <c r="AL91"/>
  <c r="BL91"/>
  <c r="BR91"/>
  <c r="AX91"/>
  <c r="BZ91"/>
  <c r="AT91"/>
  <c r="BH91"/>
  <c r="BF91"/>
  <c r="BT91"/>
  <c r="AN91"/>
  <c r="BB91"/>
  <c r="BP91"/>
  <c r="AH91"/>
  <c r="AZ91"/>
  <c r="AR91"/>
  <c r="BJ91"/>
  <c r="BX91"/>
  <c r="AP91"/>
  <c r="AJ91"/>
  <c r="BN91"/>
  <c r="B181"/>
  <c r="A181"/>
  <c r="L10" i="1" l="1"/>
  <c r="M10"/>
  <c r="B210" i="3"/>
  <c r="A210"/>
  <c r="P180" i="2"/>
  <c r="O181"/>
  <c r="P181" s="1"/>
  <c r="J181"/>
  <c r="F92"/>
  <c r="C93" s="1"/>
  <c r="D93" s="1"/>
  <c r="G92"/>
  <c r="Q92" s="1"/>
  <c r="B182"/>
  <c r="A182"/>
  <c r="B211" i="3" l="1"/>
  <c r="A211"/>
  <c r="J182" i="2"/>
  <c r="E93"/>
  <c r="AZ92"/>
  <c r="AP92"/>
  <c r="AV92"/>
  <c r="BJ92"/>
  <c r="AJ92"/>
  <c r="BX92"/>
  <c r="AR92"/>
  <c r="BT92"/>
  <c r="AN92"/>
  <c r="BB92"/>
  <c r="BN92"/>
  <c r="BH92"/>
  <c r="BD92"/>
  <c r="AL92"/>
  <c r="BP92"/>
  <c r="BV92"/>
  <c r="BL92"/>
  <c r="BZ92"/>
  <c r="AT92"/>
  <c r="AX92"/>
  <c r="BF92"/>
  <c r="BR92"/>
  <c r="AH92"/>
  <c r="B183"/>
  <c r="A183"/>
  <c r="A212" i="3" l="1"/>
  <c r="B212"/>
  <c r="O183" i="2"/>
  <c r="O182"/>
  <c r="P182" s="1"/>
  <c r="P183"/>
  <c r="J183"/>
  <c r="G93"/>
  <c r="Q93" s="1"/>
  <c r="F93"/>
  <c r="C94" s="1"/>
  <c r="D94" s="1"/>
  <c r="B184"/>
  <c r="A184"/>
  <c r="B213" i="3" l="1"/>
  <c r="A213"/>
  <c r="J184" i="2"/>
  <c r="BJ93"/>
  <c r="BX93"/>
  <c r="BN93"/>
  <c r="AV93"/>
  <c r="BR93"/>
  <c r="AL93"/>
  <c r="BV93"/>
  <c r="AP93"/>
  <c r="BD93"/>
  <c r="AZ93"/>
  <c r="BL93"/>
  <c r="BZ93"/>
  <c r="AT93"/>
  <c r="AR93"/>
  <c r="AH93"/>
  <c r="AJ93"/>
  <c r="BB93"/>
  <c r="BH93"/>
  <c r="BF93"/>
  <c r="BT93"/>
  <c r="AN93"/>
  <c r="AX93"/>
  <c r="BP93"/>
  <c r="E94"/>
  <c r="B185"/>
  <c r="A185"/>
  <c r="A214" i="3" l="1"/>
  <c r="B214"/>
  <c r="O185" i="2"/>
  <c r="O184"/>
  <c r="P184" s="1"/>
  <c r="J185"/>
  <c r="F94"/>
  <c r="C95" s="1"/>
  <c r="D95" s="1"/>
  <c r="G94"/>
  <c r="Q94" s="1"/>
  <c r="B186"/>
  <c r="A186"/>
  <c r="B215" i="3" l="1"/>
  <c r="A215"/>
  <c r="P185" i="2"/>
  <c r="J186"/>
  <c r="E95"/>
  <c r="AV94"/>
  <c r="BX94"/>
  <c r="AR94"/>
  <c r="BF94"/>
  <c r="AN94"/>
  <c r="BT94"/>
  <c r="BZ94"/>
  <c r="BP94"/>
  <c r="AJ94"/>
  <c r="AX94"/>
  <c r="BR94"/>
  <c r="BL94"/>
  <c r="BJ94"/>
  <c r="BH94"/>
  <c r="BV94"/>
  <c r="AP94"/>
  <c r="BB94"/>
  <c r="BD94"/>
  <c r="AT94"/>
  <c r="AZ94"/>
  <c r="BN94"/>
  <c r="AH94"/>
  <c r="AL94"/>
  <c r="B187"/>
  <c r="A187"/>
  <c r="A216" i="3" l="1"/>
  <c r="B216"/>
  <c r="O187" i="2"/>
  <c r="O186"/>
  <c r="P186" s="1"/>
  <c r="J187"/>
  <c r="G95"/>
  <c r="Q95" s="1"/>
  <c r="F95"/>
  <c r="C96" s="1"/>
  <c r="D96" s="1"/>
  <c r="B188"/>
  <c r="A188"/>
  <c r="B217" i="3" l="1"/>
  <c r="A217"/>
  <c r="P187" i="2"/>
  <c r="J188"/>
  <c r="AL95"/>
  <c r="AH95"/>
  <c r="AP95"/>
  <c r="BZ95"/>
  <c r="AT95"/>
  <c r="BH95"/>
  <c r="AX95"/>
  <c r="BV95"/>
  <c r="AN95"/>
  <c r="BB95"/>
  <c r="BT95"/>
  <c r="AZ95"/>
  <c r="BN95"/>
  <c r="BD95"/>
  <c r="BJ95"/>
  <c r="BX95"/>
  <c r="AR95"/>
  <c r="BL95"/>
  <c r="BF95"/>
  <c r="BR95"/>
  <c r="BP95"/>
  <c r="AV95"/>
  <c r="AJ95"/>
  <c r="E96"/>
  <c r="B189"/>
  <c r="A189"/>
  <c r="A218" i="3" l="1"/>
  <c r="B218"/>
  <c r="O189" i="2"/>
  <c r="O188"/>
  <c r="P188" s="1"/>
  <c r="J189"/>
  <c r="F96"/>
  <c r="C97" s="1"/>
  <c r="D97" s="1"/>
  <c r="G96"/>
  <c r="Q96" s="1"/>
  <c r="B190"/>
  <c r="A190"/>
  <c r="P189" l="1"/>
  <c r="B219" i="3"/>
  <c r="A219"/>
  <c r="J190" i="2"/>
  <c r="O190"/>
  <c r="E97"/>
  <c r="BX96"/>
  <c r="BL96"/>
  <c r="BP96"/>
  <c r="BT96"/>
  <c r="BB96"/>
  <c r="AR96"/>
  <c r="BV96"/>
  <c r="BN96"/>
  <c r="BZ96"/>
  <c r="AP96"/>
  <c r="AZ96"/>
  <c r="AX96"/>
  <c r="BD96"/>
  <c r="BR96"/>
  <c r="AL96"/>
  <c r="BH96"/>
  <c r="AH96"/>
  <c r="BJ96"/>
  <c r="AT96"/>
  <c r="AJ96"/>
  <c r="AN96"/>
  <c r="BF96"/>
  <c r="AV96"/>
  <c r="B191"/>
  <c r="A191"/>
  <c r="A220" i="3" l="1"/>
  <c r="B220"/>
  <c r="P190" i="2"/>
  <c r="O191"/>
  <c r="J191"/>
  <c r="P191"/>
  <c r="F97"/>
  <c r="C98" s="1"/>
  <c r="D98" s="1"/>
  <c r="G97"/>
  <c r="Q97" s="1"/>
  <c r="B192"/>
  <c r="A192"/>
  <c r="B221" i="3" l="1"/>
  <c r="A221"/>
  <c r="J192" i="2"/>
  <c r="E98"/>
  <c r="AT97"/>
  <c r="AL97"/>
  <c r="AH97"/>
  <c r="BJ97"/>
  <c r="AP97"/>
  <c r="AR97"/>
  <c r="AV97"/>
  <c r="BB97"/>
  <c r="BP97"/>
  <c r="AJ97"/>
  <c r="AX97"/>
  <c r="BL97"/>
  <c r="BZ97"/>
  <c r="BX97"/>
  <c r="BV97"/>
  <c r="BT97"/>
  <c r="BF97"/>
  <c r="BR97"/>
  <c r="AZ97"/>
  <c r="BN97"/>
  <c r="AN97"/>
  <c r="BH97"/>
  <c r="BD97"/>
  <c r="B193"/>
  <c r="A193"/>
  <c r="A222" i="3" l="1"/>
  <c r="B222"/>
  <c r="O193" i="2"/>
  <c r="O192"/>
  <c r="P192" s="1"/>
  <c r="J193"/>
  <c r="G98"/>
  <c r="Q98" s="1"/>
  <c r="F98"/>
  <c r="C99" s="1"/>
  <c r="D99" s="1"/>
  <c r="B194"/>
  <c r="A194"/>
  <c r="B223" i="3" l="1"/>
  <c r="A223"/>
  <c r="P193" i="2"/>
  <c r="J194"/>
  <c r="AZ98"/>
  <c r="AN98"/>
  <c r="BX98"/>
  <c r="AR98"/>
  <c r="AH98"/>
  <c r="AV98"/>
  <c r="BJ98"/>
  <c r="BV98"/>
  <c r="BP98"/>
  <c r="AX98"/>
  <c r="BR98"/>
  <c r="BF98"/>
  <c r="BT98"/>
  <c r="AL98"/>
  <c r="BH98"/>
  <c r="BN98"/>
  <c r="BL98"/>
  <c r="BZ98"/>
  <c r="AT98"/>
  <c r="AP98"/>
  <c r="AJ98"/>
  <c r="BD98"/>
  <c r="BB98"/>
  <c r="E99"/>
  <c r="B195"/>
  <c r="A195"/>
  <c r="B224" i="3" l="1"/>
  <c r="A224"/>
  <c r="O195" i="2"/>
  <c r="O194"/>
  <c r="P194" s="1"/>
  <c r="J195"/>
  <c r="G99"/>
  <c r="Q99" s="1"/>
  <c r="F99"/>
  <c r="C100" s="1"/>
  <c r="D100" s="1"/>
  <c r="B196"/>
  <c r="A196"/>
  <c r="B225" i="3" l="1"/>
  <c r="A225"/>
  <c r="P195" i="2"/>
  <c r="J196"/>
  <c r="E100"/>
  <c r="BZ99"/>
  <c r="AT99"/>
  <c r="AR99"/>
  <c r="AX99"/>
  <c r="BP99"/>
  <c r="BB99"/>
  <c r="BH99"/>
  <c r="BF99"/>
  <c r="BT99"/>
  <c r="AN99"/>
  <c r="AH99"/>
  <c r="BJ99"/>
  <c r="BX99"/>
  <c r="BN99"/>
  <c r="BL99"/>
  <c r="BR99"/>
  <c r="AL99"/>
  <c r="BV99"/>
  <c r="AP99"/>
  <c r="BD99"/>
  <c r="AZ99"/>
  <c r="AV99"/>
  <c r="AJ99"/>
  <c r="B197"/>
  <c r="A197"/>
  <c r="B226" i="3" l="1"/>
  <c r="A226"/>
  <c r="O196" i="2"/>
  <c r="P196" s="1"/>
  <c r="J197"/>
  <c r="G100"/>
  <c r="Q100" s="1"/>
  <c r="F100"/>
  <c r="C101" s="1"/>
  <c r="D101" s="1"/>
  <c r="B198"/>
  <c r="A198"/>
  <c r="B227" i="3" l="1"/>
  <c r="A227"/>
  <c r="J198" i="2"/>
  <c r="O197"/>
  <c r="P197" s="1"/>
  <c r="AR100"/>
  <c r="BJ100"/>
  <c r="BP100"/>
  <c r="BT100"/>
  <c r="BB100"/>
  <c r="BH100"/>
  <c r="BZ100"/>
  <c r="BL100"/>
  <c r="BV100"/>
  <c r="AZ100"/>
  <c r="AX100"/>
  <c r="BD100"/>
  <c r="BR100"/>
  <c r="AL100"/>
  <c r="BX100"/>
  <c r="BN100"/>
  <c r="AV100"/>
  <c r="AT100"/>
  <c r="AJ100"/>
  <c r="AN100"/>
  <c r="BF100"/>
  <c r="AH100"/>
  <c r="AP100"/>
  <c r="E101"/>
  <c r="B199"/>
  <c r="A199"/>
  <c r="B228" i="3" l="1"/>
  <c r="A228"/>
  <c r="O199" i="2"/>
  <c r="O198"/>
  <c r="P198" s="1"/>
  <c r="J199"/>
  <c r="F101"/>
  <c r="C102" s="1"/>
  <c r="D102" s="1"/>
  <c r="G101"/>
  <c r="Q101" s="1"/>
  <c r="B200"/>
  <c r="A200"/>
  <c r="B229" i="3" l="1"/>
  <c r="A229"/>
  <c r="P199" i="2"/>
  <c r="J200"/>
  <c r="O200"/>
  <c r="E102"/>
  <c r="BN101"/>
  <c r="AL101"/>
  <c r="BF101"/>
  <c r="BJ101"/>
  <c r="AR101"/>
  <c r="BT101"/>
  <c r="AN101"/>
  <c r="AZ101"/>
  <c r="BV101"/>
  <c r="AP101"/>
  <c r="BZ101"/>
  <c r="AT101"/>
  <c r="BH101"/>
  <c r="AH101"/>
  <c r="AX101"/>
  <c r="BR101"/>
  <c r="BP101"/>
  <c r="BL101"/>
  <c r="BD101"/>
  <c r="BX101"/>
  <c r="AV101"/>
  <c r="BB101"/>
  <c r="AJ101"/>
  <c r="B201"/>
  <c r="A201"/>
  <c r="B230" i="3" l="1"/>
  <c r="A230"/>
  <c r="P200" i="2"/>
  <c r="J201"/>
  <c r="G102"/>
  <c r="Q102" s="1"/>
  <c r="F102"/>
  <c r="C103" s="1"/>
  <c r="B202"/>
  <c r="A202"/>
  <c r="B231" i="3" l="1"/>
  <c r="A231"/>
  <c r="D103" i="2"/>
  <c r="AH103"/>
  <c r="O202"/>
  <c r="O201"/>
  <c r="P201" s="1"/>
  <c r="J202"/>
  <c r="E103"/>
  <c r="AZ102"/>
  <c r="BF102"/>
  <c r="BD102"/>
  <c r="BR102"/>
  <c r="AL102"/>
  <c r="BJ102"/>
  <c r="BX102"/>
  <c r="AR102"/>
  <c r="AP102"/>
  <c r="AV102"/>
  <c r="AT102"/>
  <c r="BP102"/>
  <c r="AJ102"/>
  <c r="BT102"/>
  <c r="AN102"/>
  <c r="BB102"/>
  <c r="AX102"/>
  <c r="BN102"/>
  <c r="BH102"/>
  <c r="BV102"/>
  <c r="BL102"/>
  <c r="BZ102"/>
  <c r="AH102"/>
  <c r="B203"/>
  <c r="A203"/>
  <c r="B232" i="3" l="1"/>
  <c r="A232"/>
  <c r="P202" i="2"/>
  <c r="AH2"/>
  <c r="K11" i="1" s="1"/>
  <c r="J203" i="2"/>
  <c r="F103"/>
  <c r="C104" s="1"/>
  <c r="D104" s="1"/>
  <c r="G103"/>
  <c r="Q103" s="1"/>
  <c r="B204"/>
  <c r="A204"/>
  <c r="B233" i="3" l="1"/>
  <c r="A233"/>
  <c r="AH3" i="2"/>
  <c r="AH4" s="1"/>
  <c r="O204"/>
  <c r="O203"/>
  <c r="P203" s="1"/>
  <c r="J204"/>
  <c r="E104"/>
  <c r="BX103"/>
  <c r="AX103"/>
  <c r="BJ103"/>
  <c r="AZ103"/>
  <c r="BD103"/>
  <c r="AL103"/>
  <c r="BH103"/>
  <c r="BV103"/>
  <c r="BL103"/>
  <c r="BZ103"/>
  <c r="AT103"/>
  <c r="BP103"/>
  <c r="AJ103"/>
  <c r="BT103"/>
  <c r="AN103"/>
  <c r="BB103"/>
  <c r="AP103"/>
  <c r="AR103"/>
  <c r="AV103"/>
  <c r="BF103"/>
  <c r="BN103"/>
  <c r="BR103"/>
  <c r="B205"/>
  <c r="A205"/>
  <c r="L11" i="1" l="1"/>
  <c r="M11"/>
  <c r="B234" i="3"/>
  <c r="A234"/>
  <c r="P204" i="2"/>
  <c r="J205"/>
  <c r="G104"/>
  <c r="Q104" s="1"/>
  <c r="F104"/>
  <c r="C105" s="1"/>
  <c r="D105" s="1"/>
  <c r="B206"/>
  <c r="A206"/>
  <c r="J206" l="1"/>
  <c r="B235" i="3"/>
  <c r="A235"/>
  <c r="O206" i="2"/>
  <c r="O205"/>
  <c r="P205" s="1"/>
  <c r="E105"/>
  <c r="AZ104"/>
  <c r="AX104"/>
  <c r="AV104"/>
  <c r="BJ104"/>
  <c r="BV104"/>
  <c r="BX104"/>
  <c r="AR104"/>
  <c r="BT104"/>
  <c r="AN104"/>
  <c r="BB104"/>
  <c r="BF104"/>
  <c r="BL104"/>
  <c r="AT104"/>
  <c r="BH104"/>
  <c r="BD104"/>
  <c r="AL104"/>
  <c r="BP104"/>
  <c r="AJ104"/>
  <c r="BZ104"/>
  <c r="AP104"/>
  <c r="BN104"/>
  <c r="BR104"/>
  <c r="B207"/>
  <c r="A207"/>
  <c r="P206" l="1"/>
  <c r="A236" i="3"/>
  <c r="B236"/>
  <c r="J207" i="2"/>
  <c r="G105"/>
  <c r="Q105" s="1"/>
  <c r="F105"/>
  <c r="C106" s="1"/>
  <c r="D106" s="1"/>
  <c r="B208"/>
  <c r="A208"/>
  <c r="J208" l="1"/>
  <c r="B237" i="3"/>
  <c r="A237"/>
  <c r="O207" i="2"/>
  <c r="P207" s="1"/>
  <c r="AJ105"/>
  <c r="BL105"/>
  <c r="BZ105"/>
  <c r="AT105"/>
  <c r="BV105"/>
  <c r="AZ105"/>
  <c r="AN105"/>
  <c r="AR105"/>
  <c r="BN105"/>
  <c r="BR105"/>
  <c r="BF105"/>
  <c r="BP105"/>
  <c r="AX105"/>
  <c r="AV105"/>
  <c r="BJ105"/>
  <c r="BH105"/>
  <c r="AP105"/>
  <c r="BT105"/>
  <c r="BB105"/>
  <c r="BX105"/>
  <c r="BD105"/>
  <c r="AL105"/>
  <c r="E106"/>
  <c r="B209"/>
  <c r="A209"/>
  <c r="J209" s="1"/>
  <c r="A238" i="3" l="1"/>
  <c r="B238"/>
  <c r="O209" i="2"/>
  <c r="O208"/>
  <c r="P208" s="1"/>
  <c r="F106"/>
  <c r="C107" s="1"/>
  <c r="D107" s="1"/>
  <c r="G106"/>
  <c r="Q106" s="1"/>
  <c r="B210"/>
  <c r="A210"/>
  <c r="B239" i="3" l="1"/>
  <c r="A239"/>
  <c r="P209" i="2"/>
  <c r="J210"/>
  <c r="E107"/>
  <c r="BH106"/>
  <c r="BN106"/>
  <c r="BD106"/>
  <c r="BR106"/>
  <c r="AL106"/>
  <c r="BP106"/>
  <c r="AJ106"/>
  <c r="BL106"/>
  <c r="BZ106"/>
  <c r="AT106"/>
  <c r="AP106"/>
  <c r="BX106"/>
  <c r="AR106"/>
  <c r="BT106"/>
  <c r="AN106"/>
  <c r="BB106"/>
  <c r="BF106"/>
  <c r="AZ106"/>
  <c r="AX106"/>
  <c r="AV106"/>
  <c r="BJ106"/>
  <c r="BV106"/>
  <c r="B211"/>
  <c r="A211"/>
  <c r="A240" i="3" l="1"/>
  <c r="B240"/>
  <c r="O211" i="2"/>
  <c r="J211"/>
  <c r="O210"/>
  <c r="P210" s="1"/>
  <c r="G107"/>
  <c r="Q107" s="1"/>
  <c r="F107"/>
  <c r="C108" s="1"/>
  <c r="D108" s="1"/>
  <c r="B212"/>
  <c r="A212"/>
  <c r="B241" i="3" l="1"/>
  <c r="A241"/>
  <c r="P211" i="2"/>
  <c r="J212"/>
  <c r="E108"/>
  <c r="AZ107"/>
  <c r="BF107"/>
  <c r="BD107"/>
  <c r="BR107"/>
  <c r="AL107"/>
  <c r="BL107"/>
  <c r="AT107"/>
  <c r="BH107"/>
  <c r="BV107"/>
  <c r="AV107"/>
  <c r="BN107"/>
  <c r="BZ107"/>
  <c r="AR107"/>
  <c r="BJ107"/>
  <c r="BP107"/>
  <c r="AJ107"/>
  <c r="BT107"/>
  <c r="AN107"/>
  <c r="BB107"/>
  <c r="AX107"/>
  <c r="BX107"/>
  <c r="AP107"/>
  <c r="O212"/>
  <c r="B213"/>
  <c r="A213"/>
  <c r="A242" i="3" l="1"/>
  <c r="B242"/>
  <c r="P212" i="2"/>
  <c r="J213"/>
  <c r="O213"/>
  <c r="G108"/>
  <c r="Q108" s="1"/>
  <c r="F108"/>
  <c r="C109" s="1"/>
  <c r="D109" s="1"/>
  <c r="B214"/>
  <c r="A214"/>
  <c r="A243" i="3" l="1"/>
  <c r="B243"/>
  <c r="P213" i="2"/>
  <c r="O214"/>
  <c r="J214"/>
  <c r="BD108"/>
  <c r="BR108"/>
  <c r="BX108"/>
  <c r="AR108"/>
  <c r="BF108"/>
  <c r="BL108"/>
  <c r="BZ108"/>
  <c r="AL108"/>
  <c r="AZ108"/>
  <c r="BN108"/>
  <c r="AT108"/>
  <c r="BT108"/>
  <c r="AN108"/>
  <c r="BB108"/>
  <c r="BH108"/>
  <c r="BV108"/>
  <c r="AP108"/>
  <c r="AV108"/>
  <c r="BJ108"/>
  <c r="BP108"/>
  <c r="AJ108"/>
  <c r="AX108"/>
  <c r="E109"/>
  <c r="B215"/>
  <c r="A215"/>
  <c r="B244" i="3" l="1"/>
  <c r="A244"/>
  <c r="P214" i="2"/>
  <c r="J215"/>
  <c r="F109"/>
  <c r="C110" s="1"/>
  <c r="D110" s="1"/>
  <c r="G109"/>
  <c r="Q109" s="1"/>
  <c r="B216"/>
  <c r="A216"/>
  <c r="J216" l="1"/>
  <c r="A245" i="3"/>
  <c r="B245"/>
  <c r="O216" i="2"/>
  <c r="O215"/>
  <c r="P215" s="1"/>
  <c r="E110"/>
  <c r="AZ109"/>
  <c r="AP109"/>
  <c r="AV109"/>
  <c r="BJ109"/>
  <c r="AJ109"/>
  <c r="BX109"/>
  <c r="AR109"/>
  <c r="BT109"/>
  <c r="AN109"/>
  <c r="BB109"/>
  <c r="BN109"/>
  <c r="BP109"/>
  <c r="BV109"/>
  <c r="BL109"/>
  <c r="BZ109"/>
  <c r="AT109"/>
  <c r="AX109"/>
  <c r="BH109"/>
  <c r="BF109"/>
  <c r="BD109"/>
  <c r="BR109"/>
  <c r="AL109"/>
  <c r="B217"/>
  <c r="A217"/>
  <c r="B246" i="3" l="1"/>
  <c r="A246"/>
  <c r="P216" i="2"/>
  <c r="J217"/>
  <c r="F110"/>
  <c r="C111" s="1"/>
  <c r="D111" s="1"/>
  <c r="G110"/>
  <c r="Q110" s="1"/>
  <c r="B218"/>
  <c r="A218"/>
  <c r="A247" i="3" l="1"/>
  <c r="B247"/>
  <c r="O218" i="2"/>
  <c r="O217"/>
  <c r="P217" s="1"/>
  <c r="J218"/>
  <c r="J219" s="1"/>
  <c r="E111"/>
  <c r="BH110"/>
  <c r="BV110"/>
  <c r="BL110"/>
  <c r="BZ110"/>
  <c r="AT110"/>
  <c r="BP110"/>
  <c r="AJ110"/>
  <c r="BT110"/>
  <c r="AN110"/>
  <c r="BB110"/>
  <c r="AX110"/>
  <c r="BJ110"/>
  <c r="AZ110"/>
  <c r="BD110"/>
  <c r="AL110"/>
  <c r="BX110"/>
  <c r="AR110"/>
  <c r="AP110"/>
  <c r="AV110"/>
  <c r="BN110"/>
  <c r="BF110"/>
  <c r="BR110"/>
  <c r="B219"/>
  <c r="A219"/>
  <c r="A248" i="3" l="1"/>
  <c r="B248"/>
  <c r="P218" i="2"/>
  <c r="O219"/>
  <c r="G111"/>
  <c r="Q111" s="1"/>
  <c r="F111"/>
  <c r="C112" s="1"/>
  <c r="D112" s="1"/>
  <c r="B220"/>
  <c r="A220"/>
  <c r="A249" i="3" l="1"/>
  <c r="B249"/>
  <c r="P219" i="2"/>
  <c r="O220"/>
  <c r="J220"/>
  <c r="BH111"/>
  <c r="AV111"/>
  <c r="BP111"/>
  <c r="AJ111"/>
  <c r="BT111"/>
  <c r="AN111"/>
  <c r="BB111"/>
  <c r="AP111"/>
  <c r="AR111"/>
  <c r="BL111"/>
  <c r="AT111"/>
  <c r="AZ111"/>
  <c r="BD111"/>
  <c r="AL111"/>
  <c r="BV111"/>
  <c r="BF111"/>
  <c r="AX111"/>
  <c r="BJ111"/>
  <c r="BN111"/>
  <c r="BR111"/>
  <c r="BX111"/>
  <c r="BZ111"/>
  <c r="E112"/>
  <c r="B221"/>
  <c r="A221"/>
  <c r="A250" i="3" l="1"/>
  <c r="B250"/>
  <c r="P220" i="2"/>
  <c r="J221"/>
  <c r="F112"/>
  <c r="C113" s="1"/>
  <c r="D113" s="1"/>
  <c r="G112"/>
  <c r="Q112" s="1"/>
  <c r="B222"/>
  <c r="A222"/>
  <c r="A251" i="3" l="1"/>
  <c r="B251"/>
  <c r="J222" i="2"/>
  <c r="O221"/>
  <c r="P221" s="1"/>
  <c r="E113"/>
  <c r="AJ112"/>
  <c r="AL112"/>
  <c r="AV112"/>
  <c r="BX112"/>
  <c r="AR112"/>
  <c r="BF112"/>
  <c r="AN112"/>
  <c r="BL112"/>
  <c r="AT112"/>
  <c r="BN112"/>
  <c r="BR112"/>
  <c r="BD112"/>
  <c r="BJ112"/>
  <c r="BH112"/>
  <c r="AP112"/>
  <c r="BB112"/>
  <c r="AZ112"/>
  <c r="BP112"/>
  <c r="BT112"/>
  <c r="BV112"/>
  <c r="BZ112"/>
  <c r="AX112"/>
  <c r="B223"/>
  <c r="A223"/>
  <c r="A252" i="3" l="1"/>
  <c r="B252"/>
  <c r="J223" i="2"/>
  <c r="O222"/>
  <c r="P222" s="1"/>
  <c r="G113"/>
  <c r="Q113" s="1"/>
  <c r="F113"/>
  <c r="C114" s="1"/>
  <c r="D114" s="1"/>
  <c r="B224"/>
  <c r="A224"/>
  <c r="A253" i="3" l="1"/>
  <c r="B253"/>
  <c r="O223" i="2"/>
  <c r="P223" s="1"/>
  <c r="J224"/>
  <c r="BH113"/>
  <c r="BZ113"/>
  <c r="BN113"/>
  <c r="AR113"/>
  <c r="BT113"/>
  <c r="AN113"/>
  <c r="BB113"/>
  <c r="AJ113"/>
  <c r="BX113"/>
  <c r="AP113"/>
  <c r="BJ113"/>
  <c r="BD113"/>
  <c r="AL113"/>
  <c r="BV113"/>
  <c r="AZ113"/>
  <c r="BL113"/>
  <c r="AT113"/>
  <c r="BP113"/>
  <c r="BF113"/>
  <c r="BR113"/>
  <c r="AX113"/>
  <c r="AV113"/>
  <c r="E114"/>
  <c r="B225"/>
  <c r="A225"/>
  <c r="A254" i="3" l="1"/>
  <c r="B254"/>
  <c r="O225" i="2"/>
  <c r="P225" s="1"/>
  <c r="J225"/>
  <c r="O224"/>
  <c r="P224" s="1"/>
  <c r="F114"/>
  <c r="C115" s="1"/>
  <c r="G114"/>
  <c r="Q114" s="1"/>
  <c r="B226"/>
  <c r="A226"/>
  <c r="A255" i="3" l="1"/>
  <c r="B255"/>
  <c r="D115" i="2"/>
  <c r="AJ115"/>
  <c r="J226"/>
  <c r="E115"/>
  <c r="BH114"/>
  <c r="BT114"/>
  <c r="BB114"/>
  <c r="BP114"/>
  <c r="AJ114"/>
  <c r="BL114"/>
  <c r="BZ114"/>
  <c r="AT114"/>
  <c r="AP114"/>
  <c r="BD114"/>
  <c r="AL114"/>
  <c r="BX114"/>
  <c r="BN114"/>
  <c r="AN114"/>
  <c r="BF114"/>
  <c r="AZ114"/>
  <c r="AX114"/>
  <c r="AV114"/>
  <c r="BJ114"/>
  <c r="BV114"/>
  <c r="AR114"/>
  <c r="BR114"/>
  <c r="B227"/>
  <c r="A227"/>
  <c r="A256" i="3" l="1"/>
  <c r="B256"/>
  <c r="O227" i="2"/>
  <c r="J227"/>
  <c r="O226"/>
  <c r="P226" s="1"/>
  <c r="AJ2"/>
  <c r="K12" i="1" s="1"/>
  <c r="F115" i="2"/>
  <c r="C116" s="1"/>
  <c r="D116" s="1"/>
  <c r="G115"/>
  <c r="Q115" s="1"/>
  <c r="B228"/>
  <c r="A228"/>
  <c r="A257" i="3" l="1"/>
  <c r="B257"/>
  <c r="P227" i="2"/>
  <c r="J228"/>
  <c r="AJ3"/>
  <c r="AJ4" s="1"/>
  <c r="E116"/>
  <c r="BF115"/>
  <c r="BD115"/>
  <c r="BT115"/>
  <c r="AX115"/>
  <c r="BH115"/>
  <c r="AN115"/>
  <c r="BB115"/>
  <c r="BL115"/>
  <c r="AP115"/>
  <c r="BZ115"/>
  <c r="AV115"/>
  <c r="BX115"/>
  <c r="BR115"/>
  <c r="BV115"/>
  <c r="AT115"/>
  <c r="BP115"/>
  <c r="BJ115"/>
  <c r="BN115"/>
  <c r="AR115"/>
  <c r="AL115"/>
  <c r="AZ115"/>
  <c r="B229"/>
  <c r="A229"/>
  <c r="L12" i="1" l="1"/>
  <c r="M12"/>
  <c r="A258" i="3"/>
  <c r="B258"/>
  <c r="J229" i="2"/>
  <c r="O228"/>
  <c r="P228" s="1"/>
  <c r="F116"/>
  <c r="C117" s="1"/>
  <c r="D117" s="1"/>
  <c r="G116"/>
  <c r="Q116" s="1"/>
  <c r="B230"/>
  <c r="A230"/>
  <c r="A259" i="3" l="1"/>
  <c r="B259"/>
  <c r="O229" i="2"/>
  <c r="P229" s="1"/>
  <c r="J230"/>
  <c r="E117"/>
  <c r="BH116"/>
  <c r="BN116"/>
  <c r="BP116"/>
  <c r="BR116"/>
  <c r="BL116"/>
  <c r="BV116"/>
  <c r="AP116"/>
  <c r="BX116"/>
  <c r="BB116"/>
  <c r="AN116"/>
  <c r="AT116"/>
  <c r="BF116"/>
  <c r="AR116"/>
  <c r="AX116"/>
  <c r="BT116"/>
  <c r="BZ116"/>
  <c r="AZ116"/>
  <c r="AL116"/>
  <c r="AV116"/>
  <c r="BJ116"/>
  <c r="BD116"/>
  <c r="B231"/>
  <c r="A231"/>
  <c r="B260" i="3" l="1"/>
  <c r="A260"/>
  <c r="O230" i="2"/>
  <c r="P230" s="1"/>
  <c r="O231"/>
  <c r="J231"/>
  <c r="F117"/>
  <c r="C118" s="1"/>
  <c r="D118" s="1"/>
  <c r="G117"/>
  <c r="Q117" s="1"/>
  <c r="B232"/>
  <c r="A232"/>
  <c r="A261" i="3" l="1"/>
  <c r="B261"/>
  <c r="P231" i="2"/>
  <c r="J232"/>
  <c r="O232"/>
  <c r="BZ117"/>
  <c r="AP117"/>
  <c r="AN117"/>
  <c r="BB117"/>
  <c r="AV117"/>
  <c r="AX117"/>
  <c r="BH117"/>
  <c r="BD117"/>
  <c r="AT117"/>
  <c r="BF117"/>
  <c r="BT117"/>
  <c r="BN117"/>
  <c r="AR117"/>
  <c r="BV117"/>
  <c r="BL117"/>
  <c r="AZ117"/>
  <c r="BR117"/>
  <c r="AL117"/>
  <c r="BX117"/>
  <c r="BJ117"/>
  <c r="BP117"/>
  <c r="E118"/>
  <c r="B233"/>
  <c r="A233"/>
  <c r="B262" i="3" l="1"/>
  <c r="A262"/>
  <c r="P232" i="2"/>
  <c r="J233"/>
  <c r="F118"/>
  <c r="C119" s="1"/>
  <c r="D119" s="1"/>
  <c r="G118"/>
  <c r="Q118" s="1"/>
  <c r="B234"/>
  <c r="A234"/>
  <c r="A263" i="3" l="1"/>
  <c r="B263"/>
  <c r="O234" i="2"/>
  <c r="P234" s="1"/>
  <c r="J234"/>
  <c r="O233"/>
  <c r="P233" s="1"/>
  <c r="E119"/>
  <c r="AV118"/>
  <c r="BZ118"/>
  <c r="AR118"/>
  <c r="BT118"/>
  <c r="AN118"/>
  <c r="AX118"/>
  <c r="BJ118"/>
  <c r="AZ118"/>
  <c r="BL118"/>
  <c r="AP118"/>
  <c r="BR118"/>
  <c r="AT118"/>
  <c r="AL118"/>
  <c r="BF118"/>
  <c r="BP118"/>
  <c r="BB118"/>
  <c r="BD118"/>
  <c r="BN118"/>
  <c r="BH118"/>
  <c r="BX118"/>
  <c r="BV118"/>
  <c r="B235"/>
  <c r="A235"/>
  <c r="B264" i="3" l="1"/>
  <c r="A264"/>
  <c r="J235" i="2"/>
  <c r="G119"/>
  <c r="Q119" s="1"/>
  <c r="F119"/>
  <c r="C120" s="1"/>
  <c r="D120" s="1"/>
  <c r="O235"/>
  <c r="B236"/>
  <c r="A236"/>
  <c r="J236" l="1"/>
  <c r="A265" i="3"/>
  <c r="B265"/>
  <c r="P235" i="2"/>
  <c r="AT119"/>
  <c r="BH119"/>
  <c r="BF119"/>
  <c r="AZ119"/>
  <c r="BB119"/>
  <c r="BL119"/>
  <c r="BX119"/>
  <c r="BN119"/>
  <c r="BZ119"/>
  <c r="BT119"/>
  <c r="AX119"/>
  <c r="BD119"/>
  <c r="BV119"/>
  <c r="AP119"/>
  <c r="BR119"/>
  <c r="AL119"/>
  <c r="AV119"/>
  <c r="AR119"/>
  <c r="BP119"/>
  <c r="BJ119"/>
  <c r="AN119"/>
  <c r="E120"/>
  <c r="O236"/>
  <c r="B237"/>
  <c r="A237"/>
  <c r="B266" i="3" l="1"/>
  <c r="A266"/>
  <c r="P236" i="2"/>
  <c r="O237"/>
  <c r="P237" s="1"/>
  <c r="J237"/>
  <c r="F120"/>
  <c r="C121" s="1"/>
  <c r="D121" s="1"/>
  <c r="G120"/>
  <c r="Q120" s="1"/>
  <c r="B238"/>
  <c r="A238"/>
  <c r="A267" i="3" l="1"/>
  <c r="B267"/>
  <c r="J238" i="2"/>
  <c r="E121"/>
  <c r="BH120"/>
  <c r="BV120"/>
  <c r="BJ120"/>
  <c r="AR120"/>
  <c r="BT120"/>
  <c r="AN120"/>
  <c r="AX120"/>
  <c r="BZ120"/>
  <c r="BR120"/>
  <c r="AV120"/>
  <c r="AZ120"/>
  <c r="BL120"/>
  <c r="AP120"/>
  <c r="BX120"/>
  <c r="BB120"/>
  <c r="BD120"/>
  <c r="BN120"/>
  <c r="BP120"/>
  <c r="AT120"/>
  <c r="AL120"/>
  <c r="BF120"/>
  <c r="B239"/>
  <c r="A239"/>
  <c r="B268" i="3" l="1"/>
  <c r="A268"/>
  <c r="O239" i="2"/>
  <c r="O238"/>
  <c r="P238" s="1"/>
  <c r="J239"/>
  <c r="G121"/>
  <c r="Q121" s="1"/>
  <c r="F121"/>
  <c r="C122" s="1"/>
  <c r="D122" s="1"/>
  <c r="B240"/>
  <c r="A240"/>
  <c r="A269" i="3" l="1"/>
  <c r="B269"/>
  <c r="P239" i="2"/>
  <c r="J240"/>
  <c r="BP121"/>
  <c r="BR121"/>
  <c r="BT121"/>
  <c r="BN121"/>
  <c r="BX121"/>
  <c r="AR121"/>
  <c r="BZ121"/>
  <c r="AT121"/>
  <c r="BF121"/>
  <c r="AZ121"/>
  <c r="BD121"/>
  <c r="AL121"/>
  <c r="BB121"/>
  <c r="AX121"/>
  <c r="BH121"/>
  <c r="BL121"/>
  <c r="BV121"/>
  <c r="AP121"/>
  <c r="AN121"/>
  <c r="BJ121"/>
  <c r="AV121"/>
  <c r="E122"/>
  <c r="B241"/>
  <c r="A241"/>
  <c r="B270" i="3" l="1"/>
  <c r="A270"/>
  <c r="O240" i="2"/>
  <c r="P240" s="1"/>
  <c r="J241"/>
  <c r="F122"/>
  <c r="C123" s="1"/>
  <c r="D123" s="1"/>
  <c r="G122"/>
  <c r="Q122" s="1"/>
  <c r="B242"/>
  <c r="A242"/>
  <c r="A271" i="3" l="1"/>
  <c r="B271"/>
  <c r="J242" i="2"/>
  <c r="O241"/>
  <c r="P241" s="1"/>
  <c r="E123"/>
  <c r="BX122"/>
  <c r="AL122"/>
  <c r="BL122"/>
  <c r="AX122"/>
  <c r="AZ122"/>
  <c r="BJ122"/>
  <c r="AV122"/>
  <c r="BD122"/>
  <c r="BH122"/>
  <c r="BB122"/>
  <c r="BT122"/>
  <c r="BR122"/>
  <c r="AP122"/>
  <c r="AN122"/>
  <c r="BP122"/>
  <c r="BZ122"/>
  <c r="AT122"/>
  <c r="BF122"/>
  <c r="BN122"/>
  <c r="AR122"/>
  <c r="BV122"/>
  <c r="B243"/>
  <c r="A243"/>
  <c r="A272" i="3" l="1"/>
  <c r="B272"/>
  <c r="O242" i="2"/>
  <c r="P242" s="1"/>
  <c r="O243"/>
  <c r="J243"/>
  <c r="G123"/>
  <c r="Q123" s="1"/>
  <c r="F123"/>
  <c r="C124" s="1"/>
  <c r="D124" s="1"/>
  <c r="B244"/>
  <c r="A244"/>
  <c r="A273" i="3" l="1"/>
  <c r="B273"/>
  <c r="P243" i="2"/>
  <c r="J244"/>
  <c r="AP123"/>
  <c r="BX123"/>
  <c r="BR123"/>
  <c r="AL123"/>
  <c r="AV123"/>
  <c r="BP123"/>
  <c r="AX123"/>
  <c r="BZ123"/>
  <c r="BT123"/>
  <c r="AN123"/>
  <c r="BJ123"/>
  <c r="BN123"/>
  <c r="AZ123"/>
  <c r="BB123"/>
  <c r="BF123"/>
  <c r="BV123"/>
  <c r="BH123"/>
  <c r="BD123"/>
  <c r="BL123"/>
  <c r="AT123"/>
  <c r="AR123"/>
  <c r="E124"/>
  <c r="B245"/>
  <c r="A245"/>
  <c r="J245" l="1"/>
  <c r="A274" i="3"/>
  <c r="B274"/>
  <c r="O244" i="2"/>
  <c r="P244" s="1"/>
  <c r="G124"/>
  <c r="Q124" s="1"/>
  <c r="F124"/>
  <c r="C125" s="1"/>
  <c r="D125" s="1"/>
  <c r="B246"/>
  <c r="A246"/>
  <c r="J246" l="1"/>
  <c r="A275" i="3"/>
  <c r="B275"/>
  <c r="O246" i="2"/>
  <c r="O245"/>
  <c r="P245" s="1"/>
  <c r="E125"/>
  <c r="BZ124"/>
  <c r="AX124"/>
  <c r="BL124"/>
  <c r="AV124"/>
  <c r="BB124"/>
  <c r="BH124"/>
  <c r="BJ124"/>
  <c r="BD124"/>
  <c r="BN124"/>
  <c r="BR124"/>
  <c r="BP124"/>
  <c r="AT124"/>
  <c r="BV124"/>
  <c r="BF124"/>
  <c r="BX124"/>
  <c r="AR124"/>
  <c r="BT124"/>
  <c r="AN124"/>
  <c r="AL124"/>
  <c r="AZ124"/>
  <c r="AP124"/>
  <c r="B247"/>
  <c r="A247"/>
  <c r="J247" s="1"/>
  <c r="A276" i="3" l="1"/>
  <c r="B276"/>
  <c r="P246" i="2"/>
  <c r="O247"/>
  <c r="F125"/>
  <c r="C126" s="1"/>
  <c r="D126" s="1"/>
  <c r="G125"/>
  <c r="Q125" s="1"/>
  <c r="B248"/>
  <c r="A248"/>
  <c r="A277" i="3" l="1"/>
  <c r="B277"/>
  <c r="P247" i="2"/>
  <c r="J248"/>
  <c r="BV125"/>
  <c r="BB125"/>
  <c r="AP125"/>
  <c r="AX125"/>
  <c r="BZ125"/>
  <c r="AT125"/>
  <c r="BD125"/>
  <c r="BP125"/>
  <c r="BX125"/>
  <c r="AL125"/>
  <c r="AZ125"/>
  <c r="AR125"/>
  <c r="BL125"/>
  <c r="BN125"/>
  <c r="BH125"/>
  <c r="BJ125"/>
  <c r="BT125"/>
  <c r="AN125"/>
  <c r="BF125"/>
  <c r="BR125"/>
  <c r="AV125"/>
  <c r="E126"/>
  <c r="B249"/>
  <c r="A249"/>
  <c r="J249" l="1"/>
  <c r="A278" i="3"/>
  <c r="B278"/>
  <c r="O248" i="2"/>
  <c r="P248" s="1"/>
  <c r="G126"/>
  <c r="Q126" s="1"/>
  <c r="F126"/>
  <c r="C127" s="1"/>
  <c r="B250"/>
  <c r="A250"/>
  <c r="J250" l="1"/>
  <c r="A279" i="3"/>
  <c r="B279"/>
  <c r="D127" i="2"/>
  <c r="AL127"/>
  <c r="O250"/>
  <c r="O249"/>
  <c r="P249" s="1"/>
  <c r="E127"/>
  <c r="BL126"/>
  <c r="AX126"/>
  <c r="AZ126"/>
  <c r="BJ126"/>
  <c r="AV126"/>
  <c r="BT126"/>
  <c r="BN126"/>
  <c r="BH126"/>
  <c r="BR126"/>
  <c r="AL126"/>
  <c r="BV126"/>
  <c r="AN126"/>
  <c r="BP126"/>
  <c r="BZ126"/>
  <c r="AT126"/>
  <c r="BF126"/>
  <c r="BD126"/>
  <c r="BX126"/>
  <c r="AR126"/>
  <c r="BB126"/>
  <c r="AP126"/>
  <c r="B251"/>
  <c r="A251"/>
  <c r="B280" i="3" l="1"/>
  <c r="A280"/>
  <c r="P250" i="2"/>
  <c r="J251"/>
  <c r="AL2"/>
  <c r="K13" i="1" s="1"/>
  <c r="G127" i="2"/>
  <c r="Q127" s="1"/>
  <c r="F127"/>
  <c r="C128" s="1"/>
  <c r="D128" s="1"/>
  <c r="B252"/>
  <c r="A252"/>
  <c r="B281" i="3" l="1"/>
  <c r="A281"/>
  <c r="O252" i="2"/>
  <c r="O251"/>
  <c r="P251" s="1"/>
  <c r="J252"/>
  <c r="AL3"/>
  <c r="AL4" s="1"/>
  <c r="AP127"/>
  <c r="BJ127"/>
  <c r="BT127"/>
  <c r="BN127"/>
  <c r="BH127"/>
  <c r="BR127"/>
  <c r="AV127"/>
  <c r="BL127"/>
  <c r="BP127"/>
  <c r="AT127"/>
  <c r="AZ127"/>
  <c r="BV127"/>
  <c r="BD127"/>
  <c r="BX127"/>
  <c r="AR127"/>
  <c r="BB127"/>
  <c r="BF127"/>
  <c r="AN127"/>
  <c r="BZ127"/>
  <c r="AX127"/>
  <c r="E128"/>
  <c r="B253"/>
  <c r="A253"/>
  <c r="L13" i="1" l="1"/>
  <c r="M13"/>
  <c r="A282" i="3"/>
  <c r="B282"/>
  <c r="P252" i="2"/>
  <c r="J253"/>
  <c r="F128"/>
  <c r="C129" s="1"/>
  <c r="D129" s="1"/>
  <c r="G128"/>
  <c r="Q128" s="1"/>
  <c r="B254"/>
  <c r="A254"/>
  <c r="A283" i="3" l="1"/>
  <c r="B283"/>
  <c r="O253" i="2"/>
  <c r="P253" s="1"/>
  <c r="J254"/>
  <c r="E129"/>
  <c r="AZ128"/>
  <c r="BZ128"/>
  <c r="BH128"/>
  <c r="BB128"/>
  <c r="AV128"/>
  <c r="BF128"/>
  <c r="BJ128"/>
  <c r="BR128"/>
  <c r="BD128"/>
  <c r="AX128"/>
  <c r="AN128"/>
  <c r="BX128"/>
  <c r="AR128"/>
  <c r="BL128"/>
  <c r="BV128"/>
  <c r="AP128"/>
  <c r="BP128"/>
  <c r="BT128"/>
  <c r="BN128"/>
  <c r="AT128"/>
  <c r="B255"/>
  <c r="A255"/>
  <c r="B284" i="3" l="1"/>
  <c r="A284"/>
  <c r="J255" i="2"/>
  <c r="O254"/>
  <c r="P254" s="1"/>
  <c r="G129"/>
  <c r="Q129" s="1"/>
  <c r="F129"/>
  <c r="C130" s="1"/>
  <c r="D130" s="1"/>
  <c r="B256"/>
  <c r="A256"/>
  <c r="J256" l="1"/>
  <c r="A285" i="3"/>
  <c r="B285"/>
  <c r="O256" i="2"/>
  <c r="P256" s="1"/>
  <c r="O255"/>
  <c r="P255" s="1"/>
  <c r="BD129"/>
  <c r="AP129"/>
  <c r="AZ129"/>
  <c r="AT129"/>
  <c r="AV129"/>
  <c r="BX129"/>
  <c r="AR129"/>
  <c r="BB129"/>
  <c r="AX129"/>
  <c r="BN129"/>
  <c r="BT129"/>
  <c r="BV129"/>
  <c r="BP129"/>
  <c r="BZ129"/>
  <c r="BL129"/>
  <c r="BF129"/>
  <c r="BH129"/>
  <c r="BR129"/>
  <c r="AN129"/>
  <c r="BJ129"/>
  <c r="E130"/>
  <c r="B257"/>
  <c r="A257"/>
  <c r="B286" i="3" l="1"/>
  <c r="A286"/>
  <c r="O257" i="2"/>
  <c r="P257" s="1"/>
  <c r="J257"/>
  <c r="G130"/>
  <c r="Q130" s="1"/>
  <c r="F130"/>
  <c r="C131" s="1"/>
  <c r="D131" s="1"/>
  <c r="B258"/>
  <c r="A258"/>
  <c r="A287" i="3" l="1"/>
  <c r="B287"/>
  <c r="J258" i="2"/>
  <c r="AZ130"/>
  <c r="BT130"/>
  <c r="AN130"/>
  <c r="AX130"/>
  <c r="AT130"/>
  <c r="BH130"/>
  <c r="BB130"/>
  <c r="AV130"/>
  <c r="BF130"/>
  <c r="BJ130"/>
  <c r="BP130"/>
  <c r="BR130"/>
  <c r="BN130"/>
  <c r="BZ130"/>
  <c r="BX130"/>
  <c r="BL130"/>
  <c r="AP130"/>
  <c r="BD130"/>
  <c r="AR130"/>
  <c r="BV130"/>
  <c r="E131"/>
  <c r="B259"/>
  <c r="A259"/>
  <c r="B288" i="3" l="1"/>
  <c r="A288"/>
  <c r="O258" i="2"/>
  <c r="P258" s="1"/>
  <c r="J259"/>
  <c r="F131"/>
  <c r="C132" s="1"/>
  <c r="D132" s="1"/>
  <c r="G131"/>
  <c r="Q131" s="1"/>
  <c r="B260"/>
  <c r="A260"/>
  <c r="J260" l="1"/>
  <c r="A289" i="3"/>
  <c r="B289"/>
  <c r="O259" i="2"/>
  <c r="P259" s="1"/>
  <c r="E132"/>
  <c r="BP131"/>
  <c r="AT131"/>
  <c r="AV131"/>
  <c r="BF131"/>
  <c r="AR131"/>
  <c r="BX131"/>
  <c r="BJ131"/>
  <c r="BD131"/>
  <c r="AX131"/>
  <c r="BR131"/>
  <c r="BN131"/>
  <c r="BL131"/>
  <c r="BV131"/>
  <c r="BB131"/>
  <c r="AZ131"/>
  <c r="AN131"/>
  <c r="BZ131"/>
  <c r="AP131"/>
  <c r="BT131"/>
  <c r="BH131"/>
  <c r="O260"/>
  <c r="B261"/>
  <c r="A261"/>
  <c r="B290" i="3" l="1"/>
  <c r="A290"/>
  <c r="P260" i="2"/>
  <c r="J261"/>
  <c r="F132"/>
  <c r="C133" s="1"/>
  <c r="D133" s="1"/>
  <c r="G132"/>
  <c r="Q132" s="1"/>
  <c r="O261"/>
  <c r="B262"/>
  <c r="A262"/>
  <c r="A291" i="3" l="1"/>
  <c r="B291"/>
  <c r="P261" i="2"/>
  <c r="O262"/>
  <c r="P262" s="1"/>
  <c r="J262"/>
  <c r="E133"/>
  <c r="AZ132"/>
  <c r="BL132"/>
  <c r="BV132"/>
  <c r="AP132"/>
  <c r="AT132"/>
  <c r="BH132"/>
  <c r="BT132"/>
  <c r="AN132"/>
  <c r="AX132"/>
  <c r="BP132"/>
  <c r="BB132"/>
  <c r="AV132"/>
  <c r="BF132"/>
  <c r="BZ132"/>
  <c r="BX132"/>
  <c r="BR132"/>
  <c r="BD132"/>
  <c r="BN132"/>
  <c r="AR132"/>
  <c r="BJ132"/>
  <c r="B263"/>
  <c r="A263"/>
  <c r="B292" i="3" l="1"/>
  <c r="A292"/>
  <c r="J263" i="2"/>
  <c r="G133"/>
  <c r="Q133" s="1"/>
  <c r="F133"/>
  <c r="C134" s="1"/>
  <c r="D134" s="1"/>
  <c r="B264"/>
  <c r="A264"/>
  <c r="A293" i="3" l="1"/>
  <c r="B293"/>
  <c r="J264" i="2"/>
  <c r="O263"/>
  <c r="P263" s="1"/>
  <c r="BX133"/>
  <c r="AV133"/>
  <c r="BF133"/>
  <c r="BP133"/>
  <c r="BZ133"/>
  <c r="AT133"/>
  <c r="BD133"/>
  <c r="BN133"/>
  <c r="BH133"/>
  <c r="BR133"/>
  <c r="BL133"/>
  <c r="BV133"/>
  <c r="AP133"/>
  <c r="AZ133"/>
  <c r="BJ133"/>
  <c r="BT133"/>
  <c r="AN133"/>
  <c r="AX133"/>
  <c r="AR133"/>
  <c r="BB133"/>
  <c r="E134"/>
  <c r="B265"/>
  <c r="A265"/>
  <c r="B294" i="3" l="1"/>
  <c r="A294"/>
  <c r="O265" i="2"/>
  <c r="J265"/>
  <c r="O264"/>
  <c r="P264" s="1"/>
  <c r="F134"/>
  <c r="C135" s="1"/>
  <c r="D135" s="1"/>
  <c r="G134"/>
  <c r="Q134" s="1"/>
  <c r="B266"/>
  <c r="A266"/>
  <c r="A295" i="3" l="1"/>
  <c r="B295"/>
  <c r="P265" i="2"/>
  <c r="J266"/>
  <c r="O266"/>
  <c r="E135"/>
  <c r="BP134"/>
  <c r="BB134"/>
  <c r="AV134"/>
  <c r="BF134"/>
  <c r="BZ134"/>
  <c r="BX134"/>
  <c r="BR134"/>
  <c r="BD134"/>
  <c r="BN134"/>
  <c r="AZ134"/>
  <c r="BL134"/>
  <c r="BV134"/>
  <c r="AT134"/>
  <c r="BT134"/>
  <c r="AX134"/>
  <c r="AR134"/>
  <c r="AP134"/>
  <c r="BH134"/>
  <c r="AN134"/>
  <c r="BJ134"/>
  <c r="B267"/>
  <c r="A267"/>
  <c r="A296" i="3" l="1"/>
  <c r="B296"/>
  <c r="P266" i="2"/>
  <c r="O267"/>
  <c r="J267"/>
  <c r="G135"/>
  <c r="Q135" s="1"/>
  <c r="F135"/>
  <c r="C136" s="1"/>
  <c r="D136" s="1"/>
  <c r="B268"/>
  <c r="A268"/>
  <c r="A297" i="3" l="1"/>
  <c r="B297"/>
  <c r="P267" i="2"/>
  <c r="J268"/>
  <c r="BX135"/>
  <c r="AR135"/>
  <c r="BB135"/>
  <c r="BD135"/>
  <c r="BN135"/>
  <c r="BF135"/>
  <c r="AZ135"/>
  <c r="BJ135"/>
  <c r="BL135"/>
  <c r="BV135"/>
  <c r="BP135"/>
  <c r="AT135"/>
  <c r="AX135"/>
  <c r="BH135"/>
  <c r="BR135"/>
  <c r="BT135"/>
  <c r="AN135"/>
  <c r="AP135"/>
  <c r="BZ135"/>
  <c r="AV135"/>
  <c r="E136"/>
  <c r="B269"/>
  <c r="A269"/>
  <c r="A298" i="3" l="1"/>
  <c r="B298"/>
  <c r="O268" i="2"/>
  <c r="P268" s="1"/>
  <c r="O269"/>
  <c r="J269"/>
  <c r="F136"/>
  <c r="C137" s="1"/>
  <c r="D137" s="1"/>
  <c r="G136"/>
  <c r="Q136" s="1"/>
  <c r="B270"/>
  <c r="A270"/>
  <c r="A299" i="3" l="1"/>
  <c r="B299"/>
  <c r="P269" i="2"/>
  <c r="J270"/>
  <c r="E137"/>
  <c r="BP136"/>
  <c r="BR136"/>
  <c r="BD136"/>
  <c r="BN136"/>
  <c r="BZ136"/>
  <c r="BX136"/>
  <c r="AR136"/>
  <c r="BL136"/>
  <c r="BV136"/>
  <c r="AP136"/>
  <c r="AV136"/>
  <c r="BJ136"/>
  <c r="AZ136"/>
  <c r="BT136"/>
  <c r="AN136"/>
  <c r="AX136"/>
  <c r="AT136"/>
  <c r="BH136"/>
  <c r="BB136"/>
  <c r="BF136"/>
  <c r="B271"/>
  <c r="A271"/>
  <c r="J271" l="1"/>
  <c r="A300" i="3"/>
  <c r="B300"/>
  <c r="O271" i="2"/>
  <c r="P271" s="1"/>
  <c r="O270"/>
  <c r="P270" s="1"/>
  <c r="G137"/>
  <c r="Q137" s="1"/>
  <c r="F137"/>
  <c r="C138" s="1"/>
  <c r="D138" s="1"/>
  <c r="B272"/>
  <c r="A272"/>
  <c r="J272" l="1"/>
  <c r="A301" i="3"/>
  <c r="B301"/>
  <c r="E138" i="2"/>
  <c r="AZ137"/>
  <c r="BF137"/>
  <c r="AV137"/>
  <c r="BX137"/>
  <c r="AR137"/>
  <c r="BB137"/>
  <c r="AP137"/>
  <c r="AN137"/>
  <c r="BP137"/>
  <c r="AT137"/>
  <c r="BV137"/>
  <c r="AX137"/>
  <c r="BD137"/>
  <c r="BJ137"/>
  <c r="BL137"/>
  <c r="BN137"/>
  <c r="BH137"/>
  <c r="BR137"/>
  <c r="BT137"/>
  <c r="BZ137"/>
  <c r="B273"/>
  <c r="A273"/>
  <c r="J273" l="1"/>
  <c r="A302" i="3"/>
  <c r="B302"/>
  <c r="O273" i="2"/>
  <c r="O272"/>
  <c r="P272" s="1"/>
  <c r="G138"/>
  <c r="Q138" s="1"/>
  <c r="F138"/>
  <c r="C139" s="1"/>
  <c r="B274"/>
  <c r="A274"/>
  <c r="J274" s="1"/>
  <c r="A303" i="3" l="1"/>
  <c r="B303"/>
  <c r="D139" i="2"/>
  <c r="AN139"/>
  <c r="P273"/>
  <c r="E139"/>
  <c r="AZ138"/>
  <c r="BT138"/>
  <c r="BZ138"/>
  <c r="BL138"/>
  <c r="BV138"/>
  <c r="AP138"/>
  <c r="BB138"/>
  <c r="AN138"/>
  <c r="AX138"/>
  <c r="BX138"/>
  <c r="BJ138"/>
  <c r="BP138"/>
  <c r="AT138"/>
  <c r="AV138"/>
  <c r="BF138"/>
  <c r="AR138"/>
  <c r="BD138"/>
  <c r="BN138"/>
  <c r="BH138"/>
  <c r="BR138"/>
  <c r="B275"/>
  <c r="A275"/>
  <c r="A304" i="3" l="1"/>
  <c r="B304"/>
  <c r="O275" i="2"/>
  <c r="J275"/>
  <c r="O274"/>
  <c r="P274" s="1"/>
  <c r="AN2"/>
  <c r="K14" i="1" s="1"/>
  <c r="G139" i="2"/>
  <c r="Q139" s="1"/>
  <c r="F139"/>
  <c r="C140" s="1"/>
  <c r="D140" s="1"/>
  <c r="B276"/>
  <c r="A276"/>
  <c r="A305" i="3" l="1"/>
  <c r="B305"/>
  <c r="P275" i="2"/>
  <c r="J276"/>
  <c r="AN3"/>
  <c r="AN4" s="1"/>
  <c r="E140"/>
  <c r="BR139"/>
  <c r="AZ139"/>
  <c r="AX139"/>
  <c r="BD139"/>
  <c r="BH139"/>
  <c r="BJ139"/>
  <c r="BV139"/>
  <c r="AP139"/>
  <c r="AV139"/>
  <c r="AR139"/>
  <c r="AT139"/>
  <c r="BN139"/>
  <c r="BT139"/>
  <c r="BB139"/>
  <c r="BZ139"/>
  <c r="BP139"/>
  <c r="BF139"/>
  <c r="BL139"/>
  <c r="BX139"/>
  <c r="B277"/>
  <c r="A277"/>
  <c r="L14" i="1" l="1"/>
  <c r="M14"/>
  <c r="A306" i="3"/>
  <c r="B306"/>
  <c r="O277" i="2"/>
  <c r="J277"/>
  <c r="O276"/>
  <c r="P276" s="1"/>
  <c r="G140"/>
  <c r="Q140" s="1"/>
  <c r="F140"/>
  <c r="C141" s="1"/>
  <c r="D141" s="1"/>
  <c r="B278"/>
  <c r="A278"/>
  <c r="A307" i="3" l="1"/>
  <c r="B307"/>
  <c r="P277" i="2"/>
  <c r="J278"/>
  <c r="O278"/>
  <c r="E141"/>
  <c r="AZ140"/>
  <c r="AP140"/>
  <c r="AV140"/>
  <c r="BB140"/>
  <c r="BX140"/>
  <c r="AR140"/>
  <c r="BT140"/>
  <c r="BZ140"/>
  <c r="AT140"/>
  <c r="BP140"/>
  <c r="BV140"/>
  <c r="BL140"/>
  <c r="BR140"/>
  <c r="BN140"/>
  <c r="BH140"/>
  <c r="BF140"/>
  <c r="BD140"/>
  <c r="BJ140"/>
  <c r="AX140"/>
  <c r="B279"/>
  <c r="A279"/>
  <c r="B308" i="3" l="1"/>
  <c r="A308"/>
  <c r="P278" i="2"/>
  <c r="J279"/>
  <c r="F141"/>
  <c r="C142" s="1"/>
  <c r="D142" s="1"/>
  <c r="G141"/>
  <c r="Q141" s="1"/>
  <c r="B280"/>
  <c r="A280"/>
  <c r="A309" i="3" l="1"/>
  <c r="B309"/>
  <c r="O280" i="2"/>
  <c r="O279"/>
  <c r="P279" s="1"/>
  <c r="J280"/>
  <c r="BJ141"/>
  <c r="BV141"/>
  <c r="AP141"/>
  <c r="AV141"/>
  <c r="AR141"/>
  <c r="AT141"/>
  <c r="BN141"/>
  <c r="BT141"/>
  <c r="BB141"/>
  <c r="BZ141"/>
  <c r="BP141"/>
  <c r="BF141"/>
  <c r="BL141"/>
  <c r="BX141"/>
  <c r="BR141"/>
  <c r="AZ141"/>
  <c r="AX141"/>
  <c r="BD141"/>
  <c r="BH141"/>
  <c r="E142"/>
  <c r="B281"/>
  <c r="A281"/>
  <c r="B310" i="3" l="1"/>
  <c r="A310"/>
  <c r="P280" i="2"/>
  <c r="J281"/>
  <c r="G142"/>
  <c r="Q142" s="1"/>
  <c r="F142"/>
  <c r="C143" s="1"/>
  <c r="D143" s="1"/>
  <c r="B282"/>
  <c r="A282"/>
  <c r="J282" l="1"/>
  <c r="A311" i="3"/>
  <c r="B311"/>
  <c r="O281" i="2"/>
  <c r="P281" s="1"/>
  <c r="E143"/>
  <c r="AZ142"/>
  <c r="BL142"/>
  <c r="BN142"/>
  <c r="BH142"/>
  <c r="BF142"/>
  <c r="BD142"/>
  <c r="BJ142"/>
  <c r="AX142"/>
  <c r="AV142"/>
  <c r="BV142"/>
  <c r="BR142"/>
  <c r="BX142"/>
  <c r="AR142"/>
  <c r="BZ142"/>
  <c r="AT142"/>
  <c r="BB142"/>
  <c r="BP142"/>
  <c r="BT142"/>
  <c r="AP142"/>
  <c r="B283"/>
  <c r="A283"/>
  <c r="J283" l="1"/>
  <c r="B312" i="3"/>
  <c r="A312"/>
  <c r="O282" i="2"/>
  <c r="P282" s="1"/>
  <c r="G143"/>
  <c r="Q143" s="1"/>
  <c r="F143"/>
  <c r="C144" s="1"/>
  <c r="D144" s="1"/>
  <c r="O283"/>
  <c r="B284"/>
  <c r="A284"/>
  <c r="J284" s="1"/>
  <c r="A313" i="3" l="1"/>
  <c r="B313"/>
  <c r="P283" i="2"/>
  <c r="O284"/>
  <c r="AX143"/>
  <c r="BR143"/>
  <c r="BX143"/>
  <c r="AR143"/>
  <c r="AV143"/>
  <c r="BT143"/>
  <c r="BJ143"/>
  <c r="BP143"/>
  <c r="BF143"/>
  <c r="BV143"/>
  <c r="BB143"/>
  <c r="BH143"/>
  <c r="BN143"/>
  <c r="AT143"/>
  <c r="AZ143"/>
  <c r="BD143"/>
  <c r="AP143"/>
  <c r="BZ143"/>
  <c r="BL143"/>
  <c r="E144"/>
  <c r="B285"/>
  <c r="A285"/>
  <c r="B314" i="3" l="1"/>
  <c r="A314"/>
  <c r="P284" i="2"/>
  <c r="J285"/>
  <c r="F144"/>
  <c r="C145" s="1"/>
  <c r="D145" s="1"/>
  <c r="G144"/>
  <c r="Q144" s="1"/>
  <c r="B286"/>
  <c r="A286"/>
  <c r="A315" i="3" l="1"/>
  <c r="B315"/>
  <c r="O286" i="2"/>
  <c r="O285"/>
  <c r="P285" s="1"/>
  <c r="J286"/>
  <c r="E145"/>
  <c r="BH144"/>
  <c r="BT144"/>
  <c r="BZ144"/>
  <c r="AT144"/>
  <c r="BF144"/>
  <c r="AR144"/>
  <c r="BL144"/>
  <c r="BR144"/>
  <c r="BP144"/>
  <c r="AP144"/>
  <c r="BN144"/>
  <c r="BD144"/>
  <c r="AZ144"/>
  <c r="BX144"/>
  <c r="AV144"/>
  <c r="BV144"/>
  <c r="BJ144"/>
  <c r="AX144"/>
  <c r="BB144"/>
  <c r="B287"/>
  <c r="A287"/>
  <c r="B316" i="3" l="1"/>
  <c r="A316"/>
  <c r="P286" i="2"/>
  <c r="J287"/>
  <c r="G145"/>
  <c r="Q145" s="1"/>
  <c r="F145"/>
  <c r="C146" s="1"/>
  <c r="D146" s="1"/>
  <c r="B288"/>
  <c r="A288"/>
  <c r="J288" l="1"/>
  <c r="A317" i="3"/>
  <c r="B317"/>
  <c r="O288" i="2"/>
  <c r="O287"/>
  <c r="P287" s="1"/>
  <c r="E146"/>
  <c r="BH145"/>
  <c r="BV145"/>
  <c r="BL145"/>
  <c r="BJ145"/>
  <c r="BP145"/>
  <c r="BF145"/>
  <c r="BN145"/>
  <c r="AV145"/>
  <c r="BX145"/>
  <c r="BR145"/>
  <c r="AP145"/>
  <c r="AX145"/>
  <c r="BZ145"/>
  <c r="AT145"/>
  <c r="AZ145"/>
  <c r="BD145"/>
  <c r="BT145"/>
  <c r="BB145"/>
  <c r="AR145"/>
  <c r="B289"/>
  <c r="A289"/>
  <c r="B318" i="3" l="1"/>
  <c r="A318"/>
  <c r="P288" i="2"/>
  <c r="O289"/>
  <c r="J289"/>
  <c r="G146"/>
  <c r="Q146" s="1"/>
  <c r="F146"/>
  <c r="C147" s="1"/>
  <c r="D147" s="1"/>
  <c r="B290"/>
  <c r="A290"/>
  <c r="A319" i="3" l="1"/>
  <c r="B319"/>
  <c r="P289" i="2"/>
  <c r="J290"/>
  <c r="O290"/>
  <c r="E147"/>
  <c r="BP146"/>
  <c r="BV146"/>
  <c r="BL146"/>
  <c r="BR146"/>
  <c r="BF146"/>
  <c r="BH146"/>
  <c r="BN146"/>
  <c r="BD146"/>
  <c r="BJ146"/>
  <c r="AP146"/>
  <c r="AZ146"/>
  <c r="AX146"/>
  <c r="AV146"/>
  <c r="BB146"/>
  <c r="BX146"/>
  <c r="BT146"/>
  <c r="BZ146"/>
  <c r="AT146"/>
  <c r="AR146"/>
  <c r="B291"/>
  <c r="A291"/>
  <c r="A320" i="3" l="1"/>
  <c r="B320"/>
  <c r="P290" i="2"/>
  <c r="J291"/>
  <c r="G147"/>
  <c r="Q147" s="1"/>
  <c r="F147"/>
  <c r="C148" s="1"/>
  <c r="D148" s="1"/>
  <c r="B292"/>
  <c r="A292"/>
  <c r="A321" i="3" l="1"/>
  <c r="B321"/>
  <c r="O292" i="2"/>
  <c r="J292"/>
  <c r="O291"/>
  <c r="P291" s="1"/>
  <c r="BR147"/>
  <c r="BP147"/>
  <c r="BF147"/>
  <c r="BL147"/>
  <c r="BH147"/>
  <c r="BJ147"/>
  <c r="AZ147"/>
  <c r="AX147"/>
  <c r="AT147"/>
  <c r="BT147"/>
  <c r="BB147"/>
  <c r="BV147"/>
  <c r="AP147"/>
  <c r="AV147"/>
  <c r="BZ147"/>
  <c r="BX147"/>
  <c r="BN147"/>
  <c r="BD147"/>
  <c r="AR147"/>
  <c r="E148"/>
  <c r="B293"/>
  <c r="A293"/>
  <c r="B322" i="3" l="1"/>
  <c r="A322"/>
  <c r="P292" i="2"/>
  <c r="J293"/>
  <c r="O293"/>
  <c r="G148"/>
  <c r="Q148" s="1"/>
  <c r="F148"/>
  <c r="C149" s="1"/>
  <c r="D149" s="1"/>
  <c r="B294"/>
  <c r="A294"/>
  <c r="J294" l="1"/>
  <c r="B323" i="3"/>
  <c r="A323"/>
  <c r="P293" i="2"/>
  <c r="O294"/>
  <c r="E149"/>
  <c r="AR148"/>
  <c r="BL148"/>
  <c r="BR148"/>
  <c r="BP148"/>
  <c r="AP148"/>
  <c r="BN148"/>
  <c r="BD148"/>
  <c r="BJ148"/>
  <c r="AZ148"/>
  <c r="BX148"/>
  <c r="AX148"/>
  <c r="AV148"/>
  <c r="BV148"/>
  <c r="BH148"/>
  <c r="BZ148"/>
  <c r="AT148"/>
  <c r="BB148"/>
  <c r="BT148"/>
  <c r="BF148"/>
  <c r="B295"/>
  <c r="A295"/>
  <c r="J295" l="1"/>
  <c r="A324" i="3"/>
  <c r="B324"/>
  <c r="P294" i="2"/>
  <c r="F149"/>
  <c r="C150" s="1"/>
  <c r="D150" s="1"/>
  <c r="G149"/>
  <c r="Q149" s="1"/>
  <c r="B296"/>
  <c r="A296"/>
  <c r="J296" l="1"/>
  <c r="A325" i="3"/>
  <c r="B325"/>
  <c r="O295" i="2"/>
  <c r="P295" s="1"/>
  <c r="E150"/>
  <c r="BB149"/>
  <c r="BN149"/>
  <c r="BZ149"/>
  <c r="AT149"/>
  <c r="BL149"/>
  <c r="AZ149"/>
  <c r="AX149"/>
  <c r="BR149"/>
  <c r="AR149"/>
  <c r="AP149"/>
  <c r="BD149"/>
  <c r="BP149"/>
  <c r="BJ149"/>
  <c r="BH149"/>
  <c r="BF149"/>
  <c r="BV149"/>
  <c r="BT149"/>
  <c r="BX149"/>
  <c r="AV149"/>
  <c r="O296"/>
  <c r="B297"/>
  <c r="A297"/>
  <c r="A326" i="3" l="1"/>
  <c r="B326"/>
  <c r="P296" i="2"/>
  <c r="J297"/>
  <c r="F150"/>
  <c r="C151" s="1"/>
  <c r="G150"/>
  <c r="Q150" s="1"/>
  <c r="B298"/>
  <c r="A298"/>
  <c r="A327" i="3" l="1"/>
  <c r="B327"/>
  <c r="D151" i="2"/>
  <c r="AP151"/>
  <c r="O298"/>
  <c r="P298" s="1"/>
  <c r="J298"/>
  <c r="O297"/>
  <c r="P297" s="1"/>
  <c r="E151"/>
  <c r="BX150"/>
  <c r="AR150"/>
  <c r="BF150"/>
  <c r="BZ150"/>
  <c r="AV150"/>
  <c r="BP150"/>
  <c r="BR150"/>
  <c r="AP150"/>
  <c r="AT150"/>
  <c r="BJ150"/>
  <c r="BL150"/>
  <c r="BN150"/>
  <c r="BV150"/>
  <c r="BT150"/>
  <c r="BH150"/>
  <c r="BB150"/>
  <c r="AX150"/>
  <c r="AZ150"/>
  <c r="BD150"/>
  <c r="B299"/>
  <c r="A299"/>
  <c r="A328" i="3" l="1"/>
  <c r="B328"/>
  <c r="J299" i="2"/>
  <c r="AP2"/>
  <c r="K15" i="1" s="1"/>
  <c r="F151" i="2"/>
  <c r="C152" s="1"/>
  <c r="D152" s="1"/>
  <c r="G151"/>
  <c r="Q151" s="1"/>
  <c r="B300"/>
  <c r="A300"/>
  <c r="A329" i="3" l="1"/>
  <c r="B329"/>
  <c r="J300" i="2"/>
  <c r="O299"/>
  <c r="P299" s="1"/>
  <c r="AP3"/>
  <c r="AP4" s="1"/>
  <c r="AV151"/>
  <c r="BR151"/>
  <c r="BH151"/>
  <c r="BT151"/>
  <c r="BV151"/>
  <c r="AT151"/>
  <c r="BP151"/>
  <c r="BL151"/>
  <c r="AZ151"/>
  <c r="AR151"/>
  <c r="BJ151"/>
  <c r="BX151"/>
  <c r="AX151"/>
  <c r="BD151"/>
  <c r="BZ151"/>
  <c r="BN151"/>
  <c r="BB151"/>
  <c r="BF151"/>
  <c r="E152"/>
  <c r="B301"/>
  <c r="A301"/>
  <c r="L15" i="1" l="1"/>
  <c r="M15"/>
  <c r="A330" i="3"/>
  <c r="B330"/>
  <c r="J301" i="2"/>
  <c r="O300"/>
  <c r="P300" s="1"/>
  <c r="F152"/>
  <c r="C153" s="1"/>
  <c r="D153" s="1"/>
  <c r="G152"/>
  <c r="Q152" s="1"/>
  <c r="B302"/>
  <c r="A302"/>
  <c r="A331" i="3" l="1"/>
  <c r="B331"/>
  <c r="J302" i="2"/>
  <c r="O301"/>
  <c r="P301" s="1"/>
  <c r="E153"/>
  <c r="BP152"/>
  <c r="BN152"/>
  <c r="BD152"/>
  <c r="BX152"/>
  <c r="AR152"/>
  <c r="BF152"/>
  <c r="BZ152"/>
  <c r="AZ152"/>
  <c r="AV152"/>
  <c r="BL152"/>
  <c r="BV152"/>
  <c r="BT152"/>
  <c r="AT152"/>
  <c r="BH152"/>
  <c r="BB152"/>
  <c r="BJ152"/>
  <c r="AX152"/>
  <c r="BR152"/>
  <c r="B303"/>
  <c r="A303"/>
  <c r="B332" i="3" l="1"/>
  <c r="A332"/>
  <c r="O302" i="2"/>
  <c r="P302" s="1"/>
  <c r="J303"/>
  <c r="G153"/>
  <c r="Q153" s="1"/>
  <c r="F153"/>
  <c r="C154" s="1"/>
  <c r="D154" s="1"/>
  <c r="B304"/>
  <c r="A304"/>
  <c r="A333" i="3" l="1"/>
  <c r="B333"/>
  <c r="J304" i="2"/>
  <c r="O303"/>
  <c r="P303" s="1"/>
  <c r="E154"/>
  <c r="BX153"/>
  <c r="BZ153"/>
  <c r="BP153"/>
  <c r="BB153"/>
  <c r="AV153"/>
  <c r="BJ153"/>
  <c r="BR153"/>
  <c r="AX153"/>
  <c r="BV153"/>
  <c r="BD153"/>
  <c r="BN153"/>
  <c r="AR153"/>
  <c r="BL153"/>
  <c r="BF153"/>
  <c r="BH153"/>
  <c r="AZ153"/>
  <c r="BT153"/>
  <c r="AT153"/>
  <c r="B305"/>
  <c r="A305"/>
  <c r="B334" i="3" l="1"/>
  <c r="A334"/>
  <c r="O304" i="2"/>
  <c r="P304" s="1"/>
  <c r="J305"/>
  <c r="G154"/>
  <c r="Q154" s="1"/>
  <c r="F154"/>
  <c r="C155" s="1"/>
  <c r="D155" s="1"/>
  <c r="B306"/>
  <c r="A306"/>
  <c r="A335" i="3" l="1"/>
  <c r="B335"/>
  <c r="J306" i="2"/>
  <c r="O305"/>
  <c r="P305" s="1"/>
  <c r="AX154"/>
  <c r="BJ154"/>
  <c r="AV154"/>
  <c r="BX154"/>
  <c r="AR154"/>
  <c r="BD154"/>
  <c r="BV154"/>
  <c r="BT154"/>
  <c r="BR154"/>
  <c r="BL154"/>
  <c r="AT154"/>
  <c r="BH154"/>
  <c r="BB154"/>
  <c r="BN154"/>
  <c r="BZ154"/>
  <c r="AZ154"/>
  <c r="BF154"/>
  <c r="BP154"/>
  <c r="E155"/>
  <c r="B307"/>
  <c r="A307"/>
  <c r="B336" i="3" l="1"/>
  <c r="A336"/>
  <c r="O307" i="2"/>
  <c r="O306"/>
  <c r="P306" s="1"/>
  <c r="J307"/>
  <c r="F155"/>
  <c r="C156" s="1"/>
  <c r="D156" s="1"/>
  <c r="G155"/>
  <c r="Q155" s="1"/>
  <c r="B308"/>
  <c r="A308"/>
  <c r="A337" i="3" l="1"/>
  <c r="B337"/>
  <c r="P307" i="2"/>
  <c r="J308"/>
  <c r="E156"/>
  <c r="BZ155"/>
  <c r="AZ155"/>
  <c r="BB155"/>
  <c r="AV155"/>
  <c r="BJ155"/>
  <c r="BX155"/>
  <c r="AR155"/>
  <c r="BD155"/>
  <c r="AT155"/>
  <c r="AX155"/>
  <c r="BP155"/>
  <c r="BN155"/>
  <c r="BL155"/>
  <c r="BF155"/>
  <c r="BR155"/>
  <c r="BH155"/>
  <c r="BT155"/>
  <c r="BV155"/>
  <c r="B309"/>
  <c r="A309"/>
  <c r="B338" i="3" l="1"/>
  <c r="A338"/>
  <c r="O308" i="2"/>
  <c r="P308" s="1"/>
  <c r="J309"/>
  <c r="G156"/>
  <c r="Q156" s="1"/>
  <c r="F156"/>
  <c r="C157" s="1"/>
  <c r="D157" s="1"/>
  <c r="B310"/>
  <c r="A310"/>
  <c r="A339" i="3" l="1"/>
  <c r="B339"/>
  <c r="J310" i="2"/>
  <c r="O309"/>
  <c r="P309" s="1"/>
  <c r="BB156"/>
  <c r="AX156"/>
  <c r="BX156"/>
  <c r="BF156"/>
  <c r="AV156"/>
  <c r="BN156"/>
  <c r="BR156"/>
  <c r="BT156"/>
  <c r="AT156"/>
  <c r="AZ156"/>
  <c r="BZ156"/>
  <c r="BV156"/>
  <c r="AR156"/>
  <c r="BL156"/>
  <c r="BJ156"/>
  <c r="BP156"/>
  <c r="BH156"/>
  <c r="BD156"/>
  <c r="E157"/>
  <c r="B311"/>
  <c r="A311"/>
  <c r="B340" i="3" l="1"/>
  <c r="A340"/>
  <c r="O310" i="2"/>
  <c r="P310" s="1"/>
  <c r="O311"/>
  <c r="J311"/>
  <c r="F157"/>
  <c r="C158" s="1"/>
  <c r="D158" s="1"/>
  <c r="G157"/>
  <c r="Q157" s="1"/>
  <c r="B312"/>
  <c r="A312"/>
  <c r="P311" l="1"/>
  <c r="A341" i="3"/>
  <c r="B341"/>
  <c r="J312" i="2"/>
  <c r="E158"/>
  <c r="AV157"/>
  <c r="BX157"/>
  <c r="BT157"/>
  <c r="BV157"/>
  <c r="AT157"/>
  <c r="AX157"/>
  <c r="BR157"/>
  <c r="BF157"/>
  <c r="AR157"/>
  <c r="BP157"/>
  <c r="BN157"/>
  <c r="BZ157"/>
  <c r="AZ157"/>
  <c r="BL157"/>
  <c r="BJ157"/>
  <c r="BD157"/>
  <c r="BH157"/>
  <c r="BB157"/>
  <c r="B313"/>
  <c r="A313"/>
  <c r="B342" i="3" l="1"/>
  <c r="A342"/>
  <c r="J313" i="2"/>
  <c r="O313"/>
  <c r="O312"/>
  <c r="P312" s="1"/>
  <c r="F158"/>
  <c r="C159" s="1"/>
  <c r="D159" s="1"/>
  <c r="G158"/>
  <c r="Q158" s="1"/>
  <c r="B314"/>
  <c r="A314"/>
  <c r="A343" i="3" l="1"/>
  <c r="B343"/>
  <c r="P313" i="2"/>
  <c r="J314"/>
  <c r="O314"/>
  <c r="E159"/>
  <c r="BX158"/>
  <c r="BB158"/>
  <c r="BD158"/>
  <c r="AT158"/>
  <c r="BR158"/>
  <c r="AR158"/>
  <c r="BL158"/>
  <c r="BJ158"/>
  <c r="AZ158"/>
  <c r="BV158"/>
  <c r="BH158"/>
  <c r="BT158"/>
  <c r="BZ158"/>
  <c r="AX158"/>
  <c r="BP158"/>
  <c r="BF158"/>
  <c r="AV158"/>
  <c r="BN158"/>
  <c r="B315"/>
  <c r="A315"/>
  <c r="A344" i="3" l="1"/>
  <c r="B344"/>
  <c r="P314" i="2"/>
  <c r="O315"/>
  <c r="J315"/>
  <c r="G159"/>
  <c r="Q159" s="1"/>
  <c r="F159"/>
  <c r="C160" s="1"/>
  <c r="D160" s="1"/>
  <c r="B316"/>
  <c r="A316"/>
  <c r="A345" i="3" l="1"/>
  <c r="B345"/>
  <c r="P315" i="2"/>
  <c r="J316"/>
  <c r="E160"/>
  <c r="BX159"/>
  <c r="BZ159"/>
  <c r="BP159"/>
  <c r="BR159"/>
  <c r="AV159"/>
  <c r="BJ159"/>
  <c r="BB159"/>
  <c r="BN159"/>
  <c r="BV159"/>
  <c r="BT159"/>
  <c r="AX159"/>
  <c r="AZ159"/>
  <c r="BL159"/>
  <c r="BF159"/>
  <c r="AR159"/>
  <c r="BH159"/>
  <c r="BD159"/>
  <c r="AT159"/>
  <c r="B317"/>
  <c r="A317"/>
  <c r="A346" i="3" l="1"/>
  <c r="B346"/>
  <c r="O316" i="2"/>
  <c r="P316" s="1"/>
  <c r="J317"/>
  <c r="G160"/>
  <c r="Q160" s="1"/>
  <c r="F160"/>
  <c r="C161" s="1"/>
  <c r="D161" s="1"/>
  <c r="B318"/>
  <c r="A318"/>
  <c r="A347" i="3" l="1"/>
  <c r="B347"/>
  <c r="J318" i="2"/>
  <c r="O317"/>
  <c r="P317" s="1"/>
  <c r="E161"/>
  <c r="BH160"/>
  <c r="AT160"/>
  <c r="BX160"/>
  <c r="BF160"/>
  <c r="AV160"/>
  <c r="BN160"/>
  <c r="BR160"/>
  <c r="BT160"/>
  <c r="AX160"/>
  <c r="BB160"/>
  <c r="BV160"/>
  <c r="BD160"/>
  <c r="AZ160"/>
  <c r="AR160"/>
  <c r="BL160"/>
  <c r="BJ160"/>
  <c r="BP160"/>
  <c r="BZ160"/>
  <c r="B319"/>
  <c r="A319"/>
  <c r="A348" i="3" l="1"/>
  <c r="B348"/>
  <c r="O319" i="2"/>
  <c r="O318"/>
  <c r="P318" s="1"/>
  <c r="J319"/>
  <c r="G161"/>
  <c r="Q161" s="1"/>
  <c r="F161"/>
  <c r="C162" s="1"/>
  <c r="D162" s="1"/>
  <c r="B320"/>
  <c r="A320"/>
  <c r="A349" i="3" l="1"/>
  <c r="B349"/>
  <c r="P319" i="2"/>
  <c r="J320"/>
  <c r="E162"/>
  <c r="BH161"/>
  <c r="BN161"/>
  <c r="BD161"/>
  <c r="BZ161"/>
  <c r="AR161"/>
  <c r="BX161"/>
  <c r="BR161"/>
  <c r="BF161"/>
  <c r="AX161"/>
  <c r="BL161"/>
  <c r="BP161"/>
  <c r="BT161"/>
  <c r="BV161"/>
  <c r="AT161"/>
  <c r="BB161"/>
  <c r="AZ161"/>
  <c r="AV161"/>
  <c r="BJ161"/>
  <c r="B321"/>
  <c r="A321"/>
  <c r="A350" i="3" l="1"/>
  <c r="B350"/>
  <c r="J321" i="2"/>
  <c r="O320"/>
  <c r="P320" s="1"/>
  <c r="F162"/>
  <c r="C163" s="1"/>
  <c r="G162"/>
  <c r="Q162" s="1"/>
  <c r="B322"/>
  <c r="A322"/>
  <c r="A351" i="3" l="1"/>
  <c r="B351"/>
  <c r="D163" i="2"/>
  <c r="AR163"/>
  <c r="J322"/>
  <c r="O322"/>
  <c r="O321"/>
  <c r="P321" s="1"/>
  <c r="AZ162"/>
  <c r="BL162"/>
  <c r="BJ162"/>
  <c r="BP162"/>
  <c r="BF162"/>
  <c r="BR162"/>
  <c r="BD162"/>
  <c r="AT162"/>
  <c r="BH162"/>
  <c r="BZ162"/>
  <c r="BB162"/>
  <c r="BV162"/>
  <c r="AV162"/>
  <c r="BN162"/>
  <c r="AR162"/>
  <c r="BX162"/>
  <c r="BT162"/>
  <c r="AX162"/>
  <c r="E163"/>
  <c r="B323"/>
  <c r="A323"/>
  <c r="A352" i="3" l="1"/>
  <c r="B352"/>
  <c r="AR2" i="2"/>
  <c r="K16" i="1" s="1"/>
  <c r="P322" i="2"/>
  <c r="J323"/>
  <c r="O323"/>
  <c r="G163"/>
  <c r="Q163" s="1"/>
  <c r="F163"/>
  <c r="C164" s="1"/>
  <c r="D164" s="1"/>
  <c r="B324"/>
  <c r="A324"/>
  <c r="A353" i="3" l="1"/>
  <c r="B353"/>
  <c r="AR3" i="2"/>
  <c r="AR4" s="1"/>
  <c r="P323"/>
  <c r="O324"/>
  <c r="J324"/>
  <c r="BZ163"/>
  <c r="AT163"/>
  <c r="BN163"/>
  <c r="BH163"/>
  <c r="BL163"/>
  <c r="BB163"/>
  <c r="BV163"/>
  <c r="BX163"/>
  <c r="BP163"/>
  <c r="BJ163"/>
  <c r="AV163"/>
  <c r="AX163"/>
  <c r="BD163"/>
  <c r="BR163"/>
  <c r="AZ163"/>
  <c r="BF163"/>
  <c r="BT163"/>
  <c r="E164"/>
  <c r="B325"/>
  <c r="A325"/>
  <c r="L16" i="1" l="1"/>
  <c r="M16"/>
  <c r="A354" i="3"/>
  <c r="B354"/>
  <c r="P324" i="2"/>
  <c r="O325"/>
  <c r="P325" s="1"/>
  <c r="J325"/>
  <c r="F164"/>
  <c r="C165" s="1"/>
  <c r="D165" s="1"/>
  <c r="G164"/>
  <c r="Q164" s="1"/>
  <c r="B326"/>
  <c r="A326"/>
  <c r="B355" i="3" l="1"/>
  <c r="A355"/>
  <c r="J326" i="2"/>
  <c r="BR164"/>
  <c r="AZ164"/>
  <c r="BJ164"/>
  <c r="AX164"/>
  <c r="BN164"/>
  <c r="BH164"/>
  <c r="BZ164"/>
  <c r="AV164"/>
  <c r="BD164"/>
  <c r="BP164"/>
  <c r="BF164"/>
  <c r="BL164"/>
  <c r="BT164"/>
  <c r="BX164"/>
  <c r="BV164"/>
  <c r="AT164"/>
  <c r="BB164"/>
  <c r="E165"/>
  <c r="B327"/>
  <c r="A327"/>
  <c r="A356" i="3" l="1"/>
  <c r="B356"/>
  <c r="O327" i="2"/>
  <c r="O326"/>
  <c r="P326" s="1"/>
  <c r="J327"/>
  <c r="G165"/>
  <c r="Q165" s="1"/>
  <c r="F165"/>
  <c r="C166" s="1"/>
  <c r="D166" s="1"/>
  <c r="B328"/>
  <c r="A328"/>
  <c r="B357" i="3" l="1"/>
  <c r="A357"/>
  <c r="P327" i="2"/>
  <c r="J328"/>
  <c r="E166"/>
  <c r="BT165"/>
  <c r="BR165"/>
  <c r="AZ165"/>
  <c r="AX165"/>
  <c r="BH165"/>
  <c r="BZ165"/>
  <c r="BV165"/>
  <c r="BX165"/>
  <c r="BJ165"/>
  <c r="BP165"/>
  <c r="AT165"/>
  <c r="BN165"/>
  <c r="BD165"/>
  <c r="BL165"/>
  <c r="AV165"/>
  <c r="BF165"/>
  <c r="BB165"/>
  <c r="B329"/>
  <c r="A329"/>
  <c r="A358" i="3" l="1"/>
  <c r="B358"/>
  <c r="O328" i="2"/>
  <c r="P328" s="1"/>
  <c r="J329"/>
  <c r="G166"/>
  <c r="Q166" s="1"/>
  <c r="F166"/>
  <c r="C167" s="1"/>
  <c r="D167" s="1"/>
  <c r="B330"/>
  <c r="A330"/>
  <c r="B359" i="3" l="1"/>
  <c r="A359"/>
  <c r="J330" i="2"/>
  <c r="O329"/>
  <c r="P329" s="1"/>
  <c r="BT166"/>
  <c r="BZ166"/>
  <c r="BL166"/>
  <c r="BB166"/>
  <c r="BJ166"/>
  <c r="BH166"/>
  <c r="BD166"/>
  <c r="BV166"/>
  <c r="AX166"/>
  <c r="BP166"/>
  <c r="BN166"/>
  <c r="AV166"/>
  <c r="BF166"/>
  <c r="BX166"/>
  <c r="AT166"/>
  <c r="BR166"/>
  <c r="AZ166"/>
  <c r="E167"/>
  <c r="B331"/>
  <c r="A331"/>
  <c r="A360" i="3" l="1"/>
  <c r="B360"/>
  <c r="J331" i="2"/>
  <c r="O330"/>
  <c r="P330" s="1"/>
  <c r="G167"/>
  <c r="Q167" s="1"/>
  <c r="F167"/>
  <c r="C168" s="1"/>
  <c r="D168" s="1"/>
  <c r="O331"/>
  <c r="B332"/>
  <c r="A332"/>
  <c r="B361" i="3" l="1"/>
  <c r="A361"/>
  <c r="P331" i="2"/>
  <c r="J332"/>
  <c r="O332"/>
  <c r="BV167"/>
  <c r="BZ167"/>
  <c r="AT167"/>
  <c r="AV167"/>
  <c r="BF167"/>
  <c r="BR167"/>
  <c r="BP167"/>
  <c r="BN167"/>
  <c r="BD167"/>
  <c r="BX167"/>
  <c r="BJ167"/>
  <c r="AZ167"/>
  <c r="AX167"/>
  <c r="BT167"/>
  <c r="BB167"/>
  <c r="BL167"/>
  <c r="BH167"/>
  <c r="B333"/>
  <c r="A333"/>
  <c r="A362" i="3" l="1"/>
  <c r="B362"/>
  <c r="P332" i="2"/>
  <c r="O333"/>
  <c r="J333"/>
  <c r="E168"/>
  <c r="B334"/>
  <c r="A334"/>
  <c r="B363" i="3" l="1"/>
  <c r="A363"/>
  <c r="P333" i="2"/>
  <c r="J334"/>
  <c r="F168"/>
  <c r="C169" s="1"/>
  <c r="D169" s="1"/>
  <c r="G168"/>
  <c r="Q168" s="1"/>
  <c r="B335"/>
  <c r="A335"/>
  <c r="J335" l="1"/>
  <c r="A364" i="3"/>
  <c r="B364"/>
  <c r="O334" i="2"/>
  <c r="P334" s="1"/>
  <c r="E169"/>
  <c r="BX168"/>
  <c r="AT168"/>
  <c r="BB168"/>
  <c r="BL168"/>
  <c r="BZ168"/>
  <c r="BH168"/>
  <c r="BT168"/>
  <c r="BN168"/>
  <c r="BV168"/>
  <c r="AZ168"/>
  <c r="AV168"/>
  <c r="BP168"/>
  <c r="AX168"/>
  <c r="BF168"/>
  <c r="BD168"/>
  <c r="BR168"/>
  <c r="BJ168"/>
  <c r="B336"/>
  <c r="A336"/>
  <c r="B365" i="3" l="1"/>
  <c r="A365"/>
  <c r="O335" i="2"/>
  <c r="P335" s="1"/>
  <c r="J336"/>
  <c r="F169"/>
  <c r="C170" s="1"/>
  <c r="D170" s="1"/>
  <c r="G169"/>
  <c r="Q169" s="1"/>
  <c r="B337"/>
  <c r="A337"/>
  <c r="A366" i="3" l="1"/>
  <c r="O337" i="2"/>
  <c r="O336"/>
  <c r="P336" s="1"/>
  <c r="J337"/>
  <c r="E170"/>
  <c r="BL169"/>
  <c r="BX169"/>
  <c r="BB169"/>
  <c r="BN169"/>
  <c r="BD169"/>
  <c r="AT169"/>
  <c r="BV169"/>
  <c r="BJ169"/>
  <c r="BR169"/>
  <c r="BF169"/>
  <c r="BZ169"/>
  <c r="BP169"/>
  <c r="AX169"/>
  <c r="BH169"/>
  <c r="AZ169"/>
  <c r="BT169"/>
  <c r="AV169"/>
  <c r="B338"/>
  <c r="A338"/>
  <c r="P337" l="1"/>
  <c r="J338"/>
  <c r="O338"/>
  <c r="G170"/>
  <c r="Q170" s="1"/>
  <c r="F170"/>
  <c r="C171" s="1"/>
  <c r="D171" s="1"/>
  <c r="B339"/>
  <c r="A339"/>
  <c r="P338" l="1"/>
  <c r="O339"/>
  <c r="J339"/>
  <c r="BH170"/>
  <c r="BT170"/>
  <c r="BR170"/>
  <c r="AZ170"/>
  <c r="BP170"/>
  <c r="AX170"/>
  <c r="AV170"/>
  <c r="BF170"/>
  <c r="BX170"/>
  <c r="AT170"/>
  <c r="BD170"/>
  <c r="BV170"/>
  <c r="BN170"/>
  <c r="BZ170"/>
  <c r="BL170"/>
  <c r="BB170"/>
  <c r="BJ170"/>
  <c r="E171"/>
  <c r="B340"/>
  <c r="A340"/>
  <c r="P339" l="1"/>
  <c r="J340"/>
  <c r="F171"/>
  <c r="C172" s="1"/>
  <c r="D172" s="1"/>
  <c r="G171"/>
  <c r="Q171" s="1"/>
  <c r="B341"/>
  <c r="A341"/>
  <c r="O341" l="1"/>
  <c r="O340"/>
  <c r="P340" s="1"/>
  <c r="J341"/>
  <c r="E172"/>
  <c r="BJ171"/>
  <c r="BV171"/>
  <c r="BX171"/>
  <c r="BR171"/>
  <c r="BZ171"/>
  <c r="AV171"/>
  <c r="AX171"/>
  <c r="BB171"/>
  <c r="BD171"/>
  <c r="AZ171"/>
  <c r="BF171"/>
  <c r="BT171"/>
  <c r="BP171"/>
  <c r="AT171"/>
  <c r="BN171"/>
  <c r="BH171"/>
  <c r="BL171"/>
  <c r="B342"/>
  <c r="A342"/>
  <c r="P341" l="1"/>
  <c r="J342"/>
  <c r="F172"/>
  <c r="C173" s="1"/>
  <c r="D173" s="1"/>
  <c r="G172"/>
  <c r="Q172" s="1"/>
  <c r="B343"/>
  <c r="A343"/>
  <c r="J343" l="1"/>
  <c r="O342"/>
  <c r="P342" s="1"/>
  <c r="BP172"/>
  <c r="BZ172"/>
  <c r="BD172"/>
  <c r="BR172"/>
  <c r="BX172"/>
  <c r="BV172"/>
  <c r="BL172"/>
  <c r="AX172"/>
  <c r="BJ172"/>
  <c r="AZ172"/>
  <c r="BT172"/>
  <c r="BN172"/>
  <c r="BF172"/>
  <c r="BH172"/>
  <c r="AT172"/>
  <c r="AV172"/>
  <c r="BB172"/>
  <c r="E173"/>
  <c r="O343"/>
  <c r="B344"/>
  <c r="A344"/>
  <c r="P343" l="1"/>
  <c r="J344"/>
  <c r="F173"/>
  <c r="C174" s="1"/>
  <c r="D174" s="1"/>
  <c r="G173"/>
  <c r="Q173" s="1"/>
  <c r="B345"/>
  <c r="A345"/>
  <c r="O344" l="1"/>
  <c r="P344" s="1"/>
  <c r="J345"/>
  <c r="BZ173"/>
  <c r="BX173"/>
  <c r="AT173"/>
  <c r="BN173"/>
  <c r="BL173"/>
  <c r="BT173"/>
  <c r="BF173"/>
  <c r="BR173"/>
  <c r="AZ173"/>
  <c r="AX173"/>
  <c r="BH173"/>
  <c r="BB173"/>
  <c r="BV173"/>
  <c r="BJ173"/>
  <c r="BD173"/>
  <c r="AV173"/>
  <c r="BP173"/>
  <c r="E174"/>
  <c r="B346"/>
  <c r="A346"/>
  <c r="O346" l="1"/>
  <c r="O345"/>
  <c r="P345" s="1"/>
  <c r="J346"/>
  <c r="G174"/>
  <c r="Q174" s="1"/>
  <c r="F174"/>
  <c r="C175" s="1"/>
  <c r="B347"/>
  <c r="A347"/>
  <c r="D175" l="1"/>
  <c r="AT175"/>
  <c r="P346"/>
  <c r="J347"/>
  <c r="E175"/>
  <c r="BV174"/>
  <c r="AZ174"/>
  <c r="BN174"/>
  <c r="AV174"/>
  <c r="BR174"/>
  <c r="BH174"/>
  <c r="AT174"/>
  <c r="BD174"/>
  <c r="BZ174"/>
  <c r="BB174"/>
  <c r="BT174"/>
  <c r="BP174"/>
  <c r="BJ174"/>
  <c r="BL174"/>
  <c r="BF174"/>
  <c r="BX174"/>
  <c r="AX174"/>
  <c r="B348"/>
  <c r="A348"/>
  <c r="J348" l="1"/>
  <c r="O347"/>
  <c r="P347" s="1"/>
  <c r="AT2"/>
  <c r="K17" i="1" s="1"/>
  <c r="G175" i="2"/>
  <c r="Q175" s="1"/>
  <c r="F175"/>
  <c r="C176" s="1"/>
  <c r="D176" s="1"/>
  <c r="B349"/>
  <c r="A349"/>
  <c r="O348" l="1"/>
  <c r="P348" s="1"/>
  <c r="O349"/>
  <c r="J349"/>
  <c r="AT3"/>
  <c r="AT4" s="1"/>
  <c r="BR175"/>
  <c r="BB175"/>
  <c r="AX175"/>
  <c r="AZ175"/>
  <c r="BF175"/>
  <c r="BN175"/>
  <c r="BX175"/>
  <c r="BZ175"/>
  <c r="BV175"/>
  <c r="BD175"/>
  <c r="BP175"/>
  <c r="BJ175"/>
  <c r="AV175"/>
  <c r="BT175"/>
  <c r="BH175"/>
  <c r="BL175"/>
  <c r="B350"/>
  <c r="A350"/>
  <c r="J350" l="1"/>
  <c r="L17" i="1"/>
  <c r="M17"/>
  <c r="P349" i="2"/>
  <c r="O350"/>
  <c r="P350" s="1"/>
  <c r="E176"/>
  <c r="B351"/>
  <c r="A351"/>
  <c r="O351" l="1"/>
  <c r="J351"/>
  <c r="G176"/>
  <c r="Q176" s="1"/>
  <c r="F176"/>
  <c r="C177" s="1"/>
  <c r="D177" s="1"/>
  <c r="B352"/>
  <c r="A352"/>
  <c r="P351" l="1"/>
  <c r="J352"/>
  <c r="BX176"/>
  <c r="BL176"/>
  <c r="BB176"/>
  <c r="BP176"/>
  <c r="BJ176"/>
  <c r="BD176"/>
  <c r="BN176"/>
  <c r="BZ176"/>
  <c r="BT176"/>
  <c r="BV176"/>
  <c r="AV176"/>
  <c r="AX176"/>
  <c r="AZ176"/>
  <c r="BF176"/>
  <c r="BR176"/>
  <c r="BH176"/>
  <c r="E177"/>
  <c r="B353"/>
  <c r="A353"/>
  <c r="O352" l="1"/>
  <c r="P352" s="1"/>
  <c r="O353"/>
  <c r="J353"/>
  <c r="G177"/>
  <c r="Q177" s="1"/>
  <c r="F177"/>
  <c r="C178" s="1"/>
  <c r="D178" s="1"/>
  <c r="B354"/>
  <c r="A354"/>
  <c r="P353" l="1"/>
  <c r="J354"/>
  <c r="BR177"/>
  <c r="AZ177"/>
  <c r="BL177"/>
  <c r="BB177"/>
  <c r="BZ177"/>
  <c r="BJ177"/>
  <c r="BD177"/>
  <c r="BH177"/>
  <c r="BX177"/>
  <c r="BF177"/>
  <c r="AV177"/>
  <c r="AX177"/>
  <c r="BP177"/>
  <c r="BT177"/>
  <c r="BN177"/>
  <c r="BV177"/>
  <c r="E178"/>
  <c r="B355"/>
  <c r="A355"/>
  <c r="O354" l="1"/>
  <c r="P354" s="1"/>
  <c r="O355"/>
  <c r="J355"/>
  <c r="F178"/>
  <c r="C179" s="1"/>
  <c r="D179" s="1"/>
  <c r="G178"/>
  <c r="Q178" s="1"/>
  <c r="B356"/>
  <c r="A356"/>
  <c r="P355" l="1"/>
  <c r="J356"/>
  <c r="AV178"/>
  <c r="BR178"/>
  <c r="BB178"/>
  <c r="AZ178"/>
  <c r="BN178"/>
  <c r="BL178"/>
  <c r="BV178"/>
  <c r="BT178"/>
  <c r="BP178"/>
  <c r="BJ178"/>
  <c r="BD178"/>
  <c r="BX178"/>
  <c r="BZ178"/>
  <c r="AX178"/>
  <c r="BF178"/>
  <c r="BH178"/>
  <c r="E179"/>
  <c r="B357"/>
  <c r="A357"/>
  <c r="O357" l="1"/>
  <c r="O356"/>
  <c r="P356" s="1"/>
  <c r="J357"/>
  <c r="G179"/>
  <c r="Q179" s="1"/>
  <c r="F179"/>
  <c r="C180" s="1"/>
  <c r="D180" s="1"/>
  <c r="B358"/>
  <c r="A358"/>
  <c r="P357" l="1"/>
  <c r="J358"/>
  <c r="BX179"/>
  <c r="BT179"/>
  <c r="BR179"/>
  <c r="BP179"/>
  <c r="BH179"/>
  <c r="BL179"/>
  <c r="BB179"/>
  <c r="AZ179"/>
  <c r="BZ179"/>
  <c r="BD179"/>
  <c r="BN179"/>
  <c r="BJ179"/>
  <c r="BV179"/>
  <c r="AV179"/>
  <c r="AX179"/>
  <c r="BF179"/>
  <c r="E180"/>
  <c r="B359"/>
  <c r="A359"/>
  <c r="O359" l="1"/>
  <c r="O358"/>
  <c r="P358" s="1"/>
  <c r="J359"/>
  <c r="G180"/>
  <c r="Q180" s="1"/>
  <c r="F180"/>
  <c r="C181" s="1"/>
  <c r="D181" s="1"/>
  <c r="B360"/>
  <c r="A360"/>
  <c r="P359" l="1"/>
  <c r="J360"/>
  <c r="BZ180"/>
  <c r="BJ180"/>
  <c r="BB180"/>
  <c r="BH180"/>
  <c r="BV180"/>
  <c r="BR180"/>
  <c r="AX180"/>
  <c r="AZ180"/>
  <c r="BF180"/>
  <c r="BN180"/>
  <c r="BT180"/>
  <c r="BX180"/>
  <c r="BL180"/>
  <c r="AV180"/>
  <c r="BP180"/>
  <c r="BD180"/>
  <c r="E181"/>
  <c r="B361"/>
  <c r="A361"/>
  <c r="O360" l="1"/>
  <c r="P360" s="1"/>
  <c r="O361"/>
  <c r="J361"/>
  <c r="F181"/>
  <c r="C182" s="1"/>
  <c r="D182" s="1"/>
  <c r="G181"/>
  <c r="Q181" s="1"/>
  <c r="B362"/>
  <c r="A362"/>
  <c r="P361" l="1"/>
  <c r="J362"/>
  <c r="E182"/>
  <c r="BF181"/>
  <c r="BR181"/>
  <c r="BP181"/>
  <c r="BN181"/>
  <c r="AZ181"/>
  <c r="BL181"/>
  <c r="BB181"/>
  <c r="BZ181"/>
  <c r="BT181"/>
  <c r="BH181"/>
  <c r="BD181"/>
  <c r="BX181"/>
  <c r="AV181"/>
  <c r="AX181"/>
  <c r="BJ181"/>
  <c r="BV181"/>
  <c r="B363"/>
  <c r="A363"/>
  <c r="J363" l="1"/>
  <c r="O363"/>
  <c r="O362"/>
  <c r="P362" s="1"/>
  <c r="F182"/>
  <c r="C183" s="1"/>
  <c r="D183" s="1"/>
  <c r="G182"/>
  <c r="Q182" s="1"/>
  <c r="B364"/>
  <c r="A364"/>
  <c r="P363" l="1"/>
  <c r="J364"/>
  <c r="O364"/>
  <c r="AV182"/>
  <c r="AX182"/>
  <c r="AZ182"/>
  <c r="BF182"/>
  <c r="BB182"/>
  <c r="BX182"/>
  <c r="BV182"/>
  <c r="BN182"/>
  <c r="BH182"/>
  <c r="BL182"/>
  <c r="BP182"/>
  <c r="BJ182"/>
  <c r="BD182"/>
  <c r="BR182"/>
  <c r="BZ182"/>
  <c r="BT182"/>
  <c r="E183"/>
  <c r="B365"/>
  <c r="A365"/>
  <c r="P364" l="1"/>
  <c r="J365"/>
  <c r="F183"/>
  <c r="C184" s="1"/>
  <c r="D184" s="1"/>
  <c r="G183"/>
  <c r="Q183" s="1"/>
  <c r="A366"/>
  <c r="B366"/>
  <c r="A367" l="1"/>
  <c r="BZ367" s="1"/>
  <c r="J366"/>
  <c r="O365"/>
  <c r="P365" s="1"/>
  <c r="BN183"/>
  <c r="BF183"/>
  <c r="BZ183"/>
  <c r="AZ183"/>
  <c r="AX183"/>
  <c r="BH183"/>
  <c r="BT183"/>
  <c r="BL183"/>
  <c r="BV183"/>
  <c r="BP183"/>
  <c r="BX183"/>
  <c r="BB183"/>
  <c r="BJ183"/>
  <c r="BR183"/>
  <c r="AV183"/>
  <c r="BD183"/>
  <c r="E184"/>
  <c r="V3"/>
  <c r="L5" i="1" l="1"/>
  <c r="V4" i="2"/>
  <c r="M5" i="1" s="1"/>
  <c r="O366" i="2"/>
  <c r="P366" s="1"/>
  <c r="F184"/>
  <c r="C185" s="1"/>
  <c r="D185" s="1"/>
  <c r="G184"/>
  <c r="Q184" s="1"/>
  <c r="E185" l="1"/>
  <c r="BB184"/>
  <c r="BD184"/>
  <c r="BX184"/>
  <c r="BZ184"/>
  <c r="BL184"/>
  <c r="AX184"/>
  <c r="BP184"/>
  <c r="BF184"/>
  <c r="BJ184"/>
  <c r="AV184"/>
  <c r="BH184"/>
  <c r="BV184"/>
  <c r="BR184"/>
  <c r="BT184"/>
  <c r="AZ184"/>
  <c r="BN184"/>
  <c r="F185" l="1"/>
  <c r="C186" s="1"/>
  <c r="D186" s="1"/>
  <c r="G185"/>
  <c r="Q185" s="1"/>
  <c r="BX185" l="1"/>
  <c r="BD185"/>
  <c r="BH185"/>
  <c r="BV185"/>
  <c r="AZ185"/>
  <c r="BL185"/>
  <c r="BB185"/>
  <c r="BZ185"/>
  <c r="BT185"/>
  <c r="BR185"/>
  <c r="BN185"/>
  <c r="BF185"/>
  <c r="AV185"/>
  <c r="AX185"/>
  <c r="BJ185"/>
  <c r="BP185"/>
  <c r="E186"/>
  <c r="G186" l="1"/>
  <c r="Q186" s="1"/>
  <c r="F186"/>
  <c r="C187" s="1"/>
  <c r="D187" l="1"/>
  <c r="AV187"/>
  <c r="BB186"/>
  <c r="AX186"/>
  <c r="BF186"/>
  <c r="BL186"/>
  <c r="BX186"/>
  <c r="BZ186"/>
  <c r="BT186"/>
  <c r="AV186"/>
  <c r="BP186"/>
  <c r="BJ186"/>
  <c r="BD186"/>
  <c r="BH186"/>
  <c r="BV186"/>
  <c r="BR186"/>
  <c r="AZ186"/>
  <c r="BN186"/>
  <c r="E187"/>
  <c r="AV2" l="1"/>
  <c r="K18" i="1" s="1"/>
  <c r="G187" i="2"/>
  <c r="Q187" s="1"/>
  <c r="F187"/>
  <c r="C188" s="1"/>
  <c r="D188" s="1"/>
  <c r="AV3" l="1"/>
  <c r="AV4" s="1"/>
  <c r="M18" i="1" s="1"/>
  <c r="AZ187" i="2"/>
  <c r="AX187"/>
  <c r="BR187"/>
  <c r="BZ187"/>
  <c r="BV187"/>
  <c r="BL187"/>
  <c r="BJ187"/>
  <c r="BB187"/>
  <c r="BN187"/>
  <c r="BX187"/>
  <c r="BT187"/>
  <c r="BD187"/>
  <c r="BF187"/>
  <c r="BH187"/>
  <c r="BP187"/>
  <c r="E188"/>
  <c r="L18" i="1" l="1"/>
  <c r="F188" i="2"/>
  <c r="C189" s="1"/>
  <c r="D189" s="1"/>
  <c r="G188"/>
  <c r="Q188" s="1"/>
  <c r="E189" l="1"/>
  <c r="BX188"/>
  <c r="BT188"/>
  <c r="BB188"/>
  <c r="BJ188"/>
  <c r="AX188"/>
  <c r="BH188"/>
  <c r="AZ188"/>
  <c r="BP188"/>
  <c r="BV188"/>
  <c r="BN188"/>
  <c r="BL188"/>
  <c r="BD188"/>
  <c r="BR188"/>
  <c r="BF188"/>
  <c r="BZ188"/>
  <c r="F189" l="1"/>
  <c r="C190" s="1"/>
  <c r="D190" s="1"/>
  <c r="G189"/>
  <c r="Q189" s="1"/>
  <c r="BJ189" l="1"/>
  <c r="AZ189"/>
  <c r="BR189"/>
  <c r="BH189"/>
  <c r="BN189"/>
  <c r="BL189"/>
  <c r="BX189"/>
  <c r="BF189"/>
  <c r="BV189"/>
  <c r="BP189"/>
  <c r="BB189"/>
  <c r="BD189"/>
  <c r="AX189"/>
  <c r="BT189"/>
  <c r="BZ189"/>
  <c r="E190"/>
  <c r="F190" l="1"/>
  <c r="C191" s="1"/>
  <c r="D191" s="1"/>
  <c r="G190"/>
  <c r="Q190" s="1"/>
  <c r="E191" l="1"/>
  <c r="BL190"/>
  <c r="BB190"/>
  <c r="BZ190"/>
  <c r="BP190"/>
  <c r="BH190"/>
  <c r="BN190"/>
  <c r="BR190"/>
  <c r="BJ190"/>
  <c r="BX190"/>
  <c r="AZ190"/>
  <c r="BF190"/>
  <c r="BV190"/>
  <c r="BT190"/>
  <c r="AX190"/>
  <c r="BD190"/>
  <c r="G191" l="1"/>
  <c r="Q191" s="1"/>
  <c r="F191"/>
  <c r="C192" s="1"/>
  <c r="D192" s="1"/>
  <c r="BX191" l="1"/>
  <c r="BV191"/>
  <c r="BL191"/>
  <c r="BR191"/>
  <c r="BD191"/>
  <c r="BN191"/>
  <c r="BZ191"/>
  <c r="BP191"/>
  <c r="BT191"/>
  <c r="BF191"/>
  <c r="BH191"/>
  <c r="BB191"/>
  <c r="AZ191"/>
  <c r="AX191"/>
  <c r="BJ191"/>
  <c r="E192"/>
  <c r="F192" l="1"/>
  <c r="C193" s="1"/>
  <c r="D193" s="1"/>
  <c r="G192"/>
  <c r="Q192" s="1"/>
  <c r="E193" l="1"/>
  <c r="BP192"/>
  <c r="BT192"/>
  <c r="BF192"/>
  <c r="BN192"/>
  <c r="AZ192"/>
  <c r="BL192"/>
  <c r="BH192"/>
  <c r="BZ192"/>
  <c r="AX192"/>
  <c r="BD192"/>
  <c r="BJ192"/>
  <c r="BX192"/>
  <c r="BB192"/>
  <c r="BV192"/>
  <c r="BR192"/>
  <c r="G193" l="1"/>
  <c r="Q193" s="1"/>
  <c r="F193"/>
  <c r="C194" s="1"/>
  <c r="D194" s="1"/>
  <c r="BH193" l="1"/>
  <c r="BP193"/>
  <c r="BJ193"/>
  <c r="BT193"/>
  <c r="AZ193"/>
  <c r="BL193"/>
  <c r="BB193"/>
  <c r="BF193"/>
  <c r="BN193"/>
  <c r="BZ193"/>
  <c r="BX193"/>
  <c r="BV193"/>
  <c r="AX193"/>
  <c r="BR193"/>
  <c r="BD193"/>
  <c r="E194"/>
  <c r="G194" l="1"/>
  <c r="Q194" s="1"/>
  <c r="F194"/>
  <c r="C195" s="1"/>
  <c r="D195" s="1"/>
  <c r="BV194" l="1"/>
  <c r="AX194"/>
  <c r="BX194"/>
  <c r="BR194"/>
  <c r="BL194"/>
  <c r="BT194"/>
  <c r="BP194"/>
  <c r="BB194"/>
  <c r="BF194"/>
  <c r="BZ194"/>
  <c r="BH194"/>
  <c r="BN194"/>
  <c r="BJ194"/>
  <c r="AZ194"/>
  <c r="BD194"/>
  <c r="E195"/>
  <c r="F195" l="1"/>
  <c r="C196" s="1"/>
  <c r="D196" s="1"/>
  <c r="G195"/>
  <c r="Q195" s="1"/>
  <c r="E196" l="1"/>
  <c r="BH195"/>
  <c r="BJ195"/>
  <c r="BN195"/>
  <c r="AZ195"/>
  <c r="BR195"/>
  <c r="BZ195"/>
  <c r="BP195"/>
  <c r="AX195"/>
  <c r="BB195"/>
  <c r="BT195"/>
  <c r="BF195"/>
  <c r="BD195"/>
  <c r="BX195"/>
  <c r="BV195"/>
  <c r="BL195"/>
  <c r="F196" l="1"/>
  <c r="C197" s="1"/>
  <c r="D197" s="1"/>
  <c r="G196"/>
  <c r="Q196" s="1"/>
  <c r="E197" l="1"/>
  <c r="AZ196"/>
  <c r="BH196"/>
  <c r="BJ196"/>
  <c r="BB196"/>
  <c r="BV196"/>
  <c r="BP196"/>
  <c r="BX196"/>
  <c r="BT196"/>
  <c r="BF196"/>
  <c r="BR196"/>
  <c r="BL196"/>
  <c r="BZ196"/>
  <c r="BN196"/>
  <c r="AX196"/>
  <c r="BD196"/>
  <c r="F197" l="1"/>
  <c r="C198" s="1"/>
  <c r="D198" s="1"/>
  <c r="G197"/>
  <c r="Q197" s="1"/>
  <c r="E198" l="1"/>
  <c r="BB197"/>
  <c r="BD197"/>
  <c r="BP197"/>
  <c r="BJ197"/>
  <c r="BT197"/>
  <c r="AZ197"/>
  <c r="BR197"/>
  <c r="BH197"/>
  <c r="BL197"/>
  <c r="BV197"/>
  <c r="BZ197"/>
  <c r="BX197"/>
  <c r="BN197"/>
  <c r="BF197"/>
  <c r="AX197"/>
  <c r="G198" l="1"/>
  <c r="Q198" s="1"/>
  <c r="F198"/>
  <c r="C199" s="1"/>
  <c r="D199" l="1"/>
  <c r="AX199"/>
  <c r="BL198"/>
  <c r="BP198"/>
  <c r="BB198"/>
  <c r="BX198"/>
  <c r="BT198"/>
  <c r="BV198"/>
  <c r="AZ198"/>
  <c r="AX198"/>
  <c r="BZ198"/>
  <c r="BH198"/>
  <c r="BN198"/>
  <c r="BJ198"/>
  <c r="BF198"/>
  <c r="BR198"/>
  <c r="BD198"/>
  <c r="E199"/>
  <c r="AX2" l="1"/>
  <c r="K19" i="1" s="1"/>
  <c r="G199" i="2"/>
  <c r="Q199" s="1"/>
  <c r="F199"/>
  <c r="C200" s="1"/>
  <c r="D200" s="1"/>
  <c r="AX3" l="1"/>
  <c r="AX4" s="1"/>
  <c r="BJ199"/>
  <c r="BF199"/>
  <c r="BX199"/>
  <c r="BP199"/>
  <c r="BN199"/>
  <c r="BD199"/>
  <c r="BB199"/>
  <c r="BZ199"/>
  <c r="BL199"/>
  <c r="BR199"/>
  <c r="AZ199"/>
  <c r="BT199"/>
  <c r="BH199"/>
  <c r="BV199"/>
  <c r="E200"/>
  <c r="L19" i="1" l="1"/>
  <c r="M19"/>
  <c r="G200" i="2"/>
  <c r="Q200" s="1"/>
  <c r="F200"/>
  <c r="C201" s="1"/>
  <c r="D201" s="1"/>
  <c r="BN200" l="1"/>
  <c r="BV200"/>
  <c r="AZ200"/>
  <c r="BT200"/>
  <c r="BZ200"/>
  <c r="BH200"/>
  <c r="BD200"/>
  <c r="BL200"/>
  <c r="BP200"/>
  <c r="BB200"/>
  <c r="BJ200"/>
  <c r="BX200"/>
  <c r="BR200"/>
  <c r="BF200"/>
  <c r="E201"/>
  <c r="F201" l="1"/>
  <c r="C202" s="1"/>
  <c r="D202" s="1"/>
  <c r="G201"/>
  <c r="Q201" s="1"/>
  <c r="BB201" l="1"/>
  <c r="BL201"/>
  <c r="BR201"/>
  <c r="AZ201"/>
  <c r="BX201"/>
  <c r="BD201"/>
  <c r="BH201"/>
  <c r="BN201"/>
  <c r="BV201"/>
  <c r="BP201"/>
  <c r="BJ201"/>
  <c r="BT201"/>
  <c r="BF201"/>
  <c r="BZ201"/>
  <c r="E202"/>
  <c r="F202" l="1"/>
  <c r="C203" s="1"/>
  <c r="D203" s="1"/>
  <c r="G202"/>
  <c r="Q202" s="1"/>
  <c r="E203" l="1"/>
  <c r="BJ202"/>
  <c r="BD202"/>
  <c r="BF202"/>
  <c r="AZ202"/>
  <c r="BT202"/>
  <c r="BX202"/>
  <c r="BN202"/>
  <c r="BR202"/>
  <c r="BL202"/>
  <c r="BP202"/>
  <c r="BB202"/>
  <c r="BZ202"/>
  <c r="BH202"/>
  <c r="BV202"/>
  <c r="G203" l="1"/>
  <c r="Q203" s="1"/>
  <c r="F203"/>
  <c r="C204" s="1"/>
  <c r="D204" s="1"/>
  <c r="BL203" l="1"/>
  <c r="BX203"/>
  <c r="BT203"/>
  <c r="BF203"/>
  <c r="AZ203"/>
  <c r="BJ203"/>
  <c r="BV203"/>
  <c r="BP203"/>
  <c r="BN203"/>
  <c r="BD203"/>
  <c r="BB203"/>
  <c r="BH203"/>
  <c r="BR203"/>
  <c r="BZ203"/>
  <c r="E204"/>
  <c r="G204" l="1"/>
  <c r="Q204" s="1"/>
  <c r="F204"/>
  <c r="C205" s="1"/>
  <c r="D205" s="1"/>
  <c r="BX204" l="1"/>
  <c r="BR204"/>
  <c r="BV204"/>
  <c r="BF204"/>
  <c r="AZ204"/>
  <c r="BT204"/>
  <c r="BJ204"/>
  <c r="BH204"/>
  <c r="BN204"/>
  <c r="BL204"/>
  <c r="BP204"/>
  <c r="BB204"/>
  <c r="BZ204"/>
  <c r="BD204"/>
  <c r="E205"/>
  <c r="G205" l="1"/>
  <c r="Q205" s="1"/>
  <c r="F205"/>
  <c r="C206" s="1"/>
  <c r="D206" s="1"/>
  <c r="AZ205" l="1"/>
  <c r="BD205"/>
  <c r="BB205"/>
  <c r="BP205"/>
  <c r="BL205"/>
  <c r="BR205"/>
  <c r="BJ205"/>
  <c r="BX205"/>
  <c r="BT205"/>
  <c r="BF205"/>
  <c r="BN205"/>
  <c r="BZ205"/>
  <c r="BV205"/>
  <c r="BH205"/>
  <c r="E206"/>
  <c r="F206" l="1"/>
  <c r="C207" s="1"/>
  <c r="D207" s="1"/>
  <c r="G206"/>
  <c r="Q206" s="1"/>
  <c r="E207" l="1"/>
  <c r="BD206"/>
  <c r="BL206"/>
  <c r="BV206"/>
  <c r="BH206"/>
  <c r="BN206"/>
  <c r="BJ206"/>
  <c r="BP206"/>
  <c r="AZ206"/>
  <c r="BZ206"/>
  <c r="BX206"/>
  <c r="BR206"/>
  <c r="BT206"/>
  <c r="BF206"/>
  <c r="BB206"/>
  <c r="F207" l="1"/>
  <c r="C208" s="1"/>
  <c r="D208" s="1"/>
  <c r="G207"/>
  <c r="Q207" s="1"/>
  <c r="E208" l="1"/>
  <c r="BH207"/>
  <c r="BL207"/>
  <c r="BR207"/>
  <c r="BP207"/>
  <c r="BT207"/>
  <c r="BF207"/>
  <c r="BJ207"/>
  <c r="BX207"/>
  <c r="BZ207"/>
  <c r="BV207"/>
  <c r="BN207"/>
  <c r="AZ207"/>
  <c r="BD207"/>
  <c r="BB207"/>
  <c r="G208" l="1"/>
  <c r="Q208" s="1"/>
  <c r="F208"/>
  <c r="C209" s="1"/>
  <c r="D209" s="1"/>
  <c r="BB208" l="1"/>
  <c r="BX208"/>
  <c r="BH208"/>
  <c r="BL208"/>
  <c r="BV208"/>
  <c r="BN208"/>
  <c r="BR208"/>
  <c r="BJ208"/>
  <c r="AZ208"/>
  <c r="BT208"/>
  <c r="BZ208"/>
  <c r="BP208"/>
  <c r="BD208"/>
  <c r="BF208"/>
  <c r="E209"/>
  <c r="F209" l="1"/>
  <c r="C210" s="1"/>
  <c r="D210" s="1"/>
  <c r="G209"/>
  <c r="Q209" s="1"/>
  <c r="E210" l="1"/>
  <c r="BZ209"/>
  <c r="BF209"/>
  <c r="BH209"/>
  <c r="BJ209"/>
  <c r="BD209"/>
  <c r="BP209"/>
  <c r="BV209"/>
  <c r="BT209"/>
  <c r="BL209"/>
  <c r="BX209"/>
  <c r="BN209"/>
  <c r="BR209"/>
  <c r="BB209"/>
  <c r="AZ209"/>
  <c r="F210" l="1"/>
  <c r="C211" s="1"/>
  <c r="G210"/>
  <c r="Q210" s="1"/>
  <c r="D211" l="1"/>
  <c r="AZ211"/>
  <c r="E211"/>
  <c r="BJ210"/>
  <c r="BH210"/>
  <c r="BN210"/>
  <c r="BV210"/>
  <c r="BF210"/>
  <c r="AZ210"/>
  <c r="BT210"/>
  <c r="BX210"/>
  <c r="BR210"/>
  <c r="BD210"/>
  <c r="BL210"/>
  <c r="BP210"/>
  <c r="BB210"/>
  <c r="BZ210"/>
  <c r="AZ2" l="1"/>
  <c r="K20" i="1" s="1"/>
  <c r="F211" i="2"/>
  <c r="C212" s="1"/>
  <c r="D212" s="1"/>
  <c r="G211"/>
  <c r="Q211" s="1"/>
  <c r="AZ3" l="1"/>
  <c r="AZ4" s="1"/>
  <c r="E212"/>
  <c r="BV211"/>
  <c r="BB211"/>
  <c r="BN211"/>
  <c r="BL211"/>
  <c r="BR211"/>
  <c r="BF211"/>
  <c r="BJ211"/>
  <c r="BZ211"/>
  <c r="BD211"/>
  <c r="BX211"/>
  <c r="BP211"/>
  <c r="BT211"/>
  <c r="BH211"/>
  <c r="L20" i="1" l="1"/>
  <c r="M20"/>
  <c r="F212" i="2"/>
  <c r="C213" s="1"/>
  <c r="D213" s="1"/>
  <c r="G212"/>
  <c r="Q212" s="1"/>
  <c r="BF212" l="1"/>
  <c r="BD212"/>
  <c r="BP212"/>
  <c r="BH212"/>
  <c r="BL212"/>
  <c r="BJ212"/>
  <c r="BX212"/>
  <c r="BT212"/>
  <c r="BZ212"/>
  <c r="BR212"/>
  <c r="BB212"/>
  <c r="BN212"/>
  <c r="BV212"/>
  <c r="E213"/>
  <c r="F213" l="1"/>
  <c r="C214" s="1"/>
  <c r="D214" s="1"/>
  <c r="G213"/>
  <c r="Q213" s="1"/>
  <c r="E214" l="1"/>
  <c r="BP213"/>
  <c r="BL213"/>
  <c r="BX213"/>
  <c r="BJ213"/>
  <c r="BV213"/>
  <c r="BR213"/>
  <c r="BZ213"/>
  <c r="BD213"/>
  <c r="BN213"/>
  <c r="BH213"/>
  <c r="BT213"/>
  <c r="BF213"/>
  <c r="BB213"/>
  <c r="G214" l="1"/>
  <c r="Q214" s="1"/>
  <c r="F214"/>
  <c r="C215" s="1"/>
  <c r="D215" s="1"/>
  <c r="BH214" l="1"/>
  <c r="BF214"/>
  <c r="BP214"/>
  <c r="BN214"/>
  <c r="BB214"/>
  <c r="BV214"/>
  <c r="BZ214"/>
  <c r="BR214"/>
  <c r="BD214"/>
  <c r="BJ214"/>
  <c r="BL214"/>
  <c r="BX214"/>
  <c r="BT214"/>
  <c r="E215"/>
  <c r="F215" l="1"/>
  <c r="C216" s="1"/>
  <c r="D216" s="1"/>
  <c r="G215"/>
  <c r="Q215" s="1"/>
  <c r="E216" l="1"/>
  <c r="BN215"/>
  <c r="BR215"/>
  <c r="BL215"/>
  <c r="BP215"/>
  <c r="BZ215"/>
  <c r="BT215"/>
  <c r="BF215"/>
  <c r="BH215"/>
  <c r="BB215"/>
  <c r="BV215"/>
  <c r="BX215"/>
  <c r="BJ215"/>
  <c r="BD215"/>
  <c r="F216" l="1"/>
  <c r="C217" s="1"/>
  <c r="D217" s="1"/>
  <c r="G216"/>
  <c r="Q216" s="1"/>
  <c r="E217" l="1"/>
  <c r="BX216"/>
  <c r="BB216"/>
  <c r="BV216"/>
  <c r="BR216"/>
  <c r="BJ216"/>
  <c r="BN216"/>
  <c r="BT216"/>
  <c r="BZ216"/>
  <c r="BL216"/>
  <c r="BF216"/>
  <c r="BP216"/>
  <c r="BD216"/>
  <c r="BH216"/>
  <c r="F217" l="1"/>
  <c r="C218" s="1"/>
  <c r="D218" s="1"/>
  <c r="G217"/>
  <c r="Q217" s="1"/>
  <c r="E218" l="1"/>
  <c r="BF217"/>
  <c r="BJ217"/>
  <c r="BN217"/>
  <c r="BH217"/>
  <c r="BR217"/>
  <c r="BV217"/>
  <c r="BB217"/>
  <c r="BD217"/>
  <c r="BL217"/>
  <c r="BP217"/>
  <c r="BZ217"/>
  <c r="BX217"/>
  <c r="BT217"/>
  <c r="G218" l="1"/>
  <c r="Q218" s="1"/>
  <c r="F218"/>
  <c r="C219" s="1"/>
  <c r="D219" s="1"/>
  <c r="BP218" l="1"/>
  <c r="BZ218"/>
  <c r="BD218"/>
  <c r="BH218"/>
  <c r="BJ218"/>
  <c r="BV218"/>
  <c r="BR218"/>
  <c r="BN218"/>
  <c r="BL218"/>
  <c r="BX218"/>
  <c r="BT218"/>
  <c r="BB218"/>
  <c r="BF218"/>
  <c r="E219"/>
  <c r="F219" l="1"/>
  <c r="C220" s="1"/>
  <c r="D220" s="1"/>
  <c r="G219"/>
  <c r="Q219" s="1"/>
  <c r="E220" l="1"/>
  <c r="BD219"/>
  <c r="BZ219"/>
  <c r="BV219"/>
  <c r="BP219"/>
  <c r="BL219"/>
  <c r="BN219"/>
  <c r="BH219"/>
  <c r="BB219"/>
  <c r="BT219"/>
  <c r="BF219"/>
  <c r="BR219"/>
  <c r="BJ219"/>
  <c r="BX219"/>
  <c r="F220" l="1"/>
  <c r="C221" s="1"/>
  <c r="D221" s="1"/>
  <c r="G220"/>
  <c r="Q220" s="1"/>
  <c r="E221" l="1"/>
  <c r="BP220"/>
  <c r="BL220"/>
  <c r="BF220"/>
  <c r="BX220"/>
  <c r="BD220"/>
  <c r="BH220"/>
  <c r="BZ220"/>
  <c r="BJ220"/>
  <c r="BV220"/>
  <c r="BR220"/>
  <c r="BT220"/>
  <c r="BN220"/>
  <c r="BB220"/>
  <c r="F221" l="1"/>
  <c r="C222" s="1"/>
  <c r="D222" s="1"/>
  <c r="G221"/>
  <c r="Q221" s="1"/>
  <c r="E222" l="1"/>
  <c r="BP221"/>
  <c r="BB221"/>
  <c r="BN221"/>
  <c r="BF221"/>
  <c r="BJ221"/>
  <c r="BD221"/>
  <c r="BV221"/>
  <c r="BR221"/>
  <c r="BL221"/>
  <c r="BH221"/>
  <c r="BZ221"/>
  <c r="BT221"/>
  <c r="BX221"/>
  <c r="F222" l="1"/>
  <c r="C223" s="1"/>
  <c r="G222"/>
  <c r="Q222" s="1"/>
  <c r="D223" l="1"/>
  <c r="BB223"/>
  <c r="E223"/>
  <c r="BX222"/>
  <c r="BR222"/>
  <c r="BL222"/>
  <c r="BF222"/>
  <c r="BZ222"/>
  <c r="BT222"/>
  <c r="BD222"/>
  <c r="BH222"/>
  <c r="BB222"/>
  <c r="BN222"/>
  <c r="BP222"/>
  <c r="BJ222"/>
  <c r="BV222"/>
  <c r="BB2" l="1"/>
  <c r="K21" i="1" s="1"/>
  <c r="F223" i="2"/>
  <c r="C224" s="1"/>
  <c r="D224" s="1"/>
  <c r="G223"/>
  <c r="Q223" s="1"/>
  <c r="BB3" l="1"/>
  <c r="BB4" s="1"/>
  <c r="E224"/>
  <c r="BF223"/>
  <c r="BZ223"/>
  <c r="BV223"/>
  <c r="BX223"/>
  <c r="BR223"/>
  <c r="BN223"/>
  <c r="BD223"/>
  <c r="BL223"/>
  <c r="BT223"/>
  <c r="BP223"/>
  <c r="BJ223"/>
  <c r="BH223"/>
  <c r="L21" i="1" l="1"/>
  <c r="M21"/>
  <c r="F224" i="2"/>
  <c r="C225" s="1"/>
  <c r="D225" s="1"/>
  <c r="G224"/>
  <c r="Q224" s="1"/>
  <c r="BD224" l="1"/>
  <c r="BX224"/>
  <c r="BR224"/>
  <c r="BV224"/>
  <c r="BZ224"/>
  <c r="BN224"/>
  <c r="BT224"/>
  <c r="BH224"/>
  <c r="BF224"/>
  <c r="BJ224"/>
  <c r="BP224"/>
  <c r="BL224"/>
  <c r="E225" l="1"/>
  <c r="F225" l="1"/>
  <c r="C226" s="1"/>
  <c r="D226" s="1"/>
  <c r="G225"/>
  <c r="Q225" s="1"/>
  <c r="BH225" l="1"/>
  <c r="BD225"/>
  <c r="BX225"/>
  <c r="BL225"/>
  <c r="BF225"/>
  <c r="BN225"/>
  <c r="BT225"/>
  <c r="BP225"/>
  <c r="BR225"/>
  <c r="BV225"/>
  <c r="BZ225"/>
  <c r="BJ225"/>
  <c r="E226"/>
  <c r="G226" l="1"/>
  <c r="Q226" s="1"/>
  <c r="F226"/>
  <c r="C227" s="1"/>
  <c r="D227" s="1"/>
  <c r="E227" l="1"/>
  <c r="BR226"/>
  <c r="BZ226"/>
  <c r="BD226"/>
  <c r="BL226"/>
  <c r="BH226"/>
  <c r="BV226"/>
  <c r="BJ226"/>
  <c r="BX226"/>
  <c r="BT226"/>
  <c r="BP226"/>
  <c r="BN226"/>
  <c r="BF226"/>
  <c r="G227" l="1"/>
  <c r="Q227" s="1"/>
  <c r="F227"/>
  <c r="C228" s="1"/>
  <c r="D228" s="1"/>
  <c r="E228" l="1"/>
  <c r="BT227"/>
  <c r="BL227"/>
  <c r="BF227"/>
  <c r="BR227"/>
  <c r="BD227"/>
  <c r="BP227"/>
  <c r="BX227"/>
  <c r="BZ227"/>
  <c r="BJ227"/>
  <c r="BV227"/>
  <c r="BH227"/>
  <c r="BN227"/>
  <c r="G228" l="1"/>
  <c r="Q228" s="1"/>
  <c r="F228"/>
  <c r="C229" s="1"/>
  <c r="D229" s="1"/>
  <c r="BH228" l="1"/>
  <c r="BJ228"/>
  <c r="BV228"/>
  <c r="BR228"/>
  <c r="BT228"/>
  <c r="BN228"/>
  <c r="BX228"/>
  <c r="BZ228"/>
  <c r="BP228"/>
  <c r="BL228"/>
  <c r="BF228"/>
  <c r="BD228"/>
  <c r="E229"/>
  <c r="F229" l="1"/>
  <c r="C230" s="1"/>
  <c r="D230" s="1"/>
  <c r="G229"/>
  <c r="Q229" s="1"/>
  <c r="E230" l="1"/>
  <c r="BX229"/>
  <c r="BT229"/>
  <c r="BN229"/>
  <c r="BP229"/>
  <c r="BV229"/>
  <c r="BR229"/>
  <c r="BZ229"/>
  <c r="BH229"/>
  <c r="BF229"/>
  <c r="BJ229"/>
  <c r="BD229"/>
  <c r="BL229"/>
  <c r="F230" l="1"/>
  <c r="C231" s="1"/>
  <c r="D231" s="1"/>
  <c r="G230"/>
  <c r="Q230" s="1"/>
  <c r="BJ230" l="1"/>
  <c r="BX230"/>
  <c r="BV230"/>
  <c r="BN230"/>
  <c r="BZ230"/>
  <c r="BD230"/>
  <c r="BL230"/>
  <c r="BH230"/>
  <c r="BT230"/>
  <c r="BP230"/>
  <c r="BF230"/>
  <c r="BR230"/>
  <c r="E231" l="1"/>
  <c r="G231" l="1"/>
  <c r="Q231" s="1"/>
  <c r="F231"/>
  <c r="C232" s="1"/>
  <c r="D232" s="1"/>
  <c r="BX231" l="1"/>
  <c r="BT231"/>
  <c r="BN231"/>
  <c r="BP231"/>
  <c r="BL231"/>
  <c r="BR231"/>
  <c r="BV231"/>
  <c r="BZ231"/>
  <c r="BD231"/>
  <c r="BH231"/>
  <c r="BJ231"/>
  <c r="BF231"/>
  <c r="E232"/>
  <c r="G232" l="1"/>
  <c r="Q232" s="1"/>
  <c r="F232"/>
  <c r="C233" s="1"/>
  <c r="D233" s="1"/>
  <c r="E233" l="1"/>
  <c r="BT232"/>
  <c r="BZ232"/>
  <c r="BL232"/>
  <c r="BF232"/>
  <c r="BJ232"/>
  <c r="BP232"/>
  <c r="BX232"/>
  <c r="BN232"/>
  <c r="BR232"/>
  <c r="BV232"/>
  <c r="BH232"/>
  <c r="BD232"/>
  <c r="G233" l="1"/>
  <c r="Q233" s="1"/>
  <c r="F233"/>
  <c r="C234" s="1"/>
  <c r="D234" s="1"/>
  <c r="BF233" l="1"/>
  <c r="BT233"/>
  <c r="BN233"/>
  <c r="BZ233"/>
  <c r="BL233"/>
  <c r="BH233"/>
  <c r="BX233"/>
  <c r="BD233"/>
  <c r="BP233"/>
  <c r="BJ233"/>
  <c r="BV233"/>
  <c r="BR233"/>
  <c r="E234"/>
  <c r="F234" l="1"/>
  <c r="C235" s="1"/>
  <c r="G234"/>
  <c r="Q234" s="1"/>
  <c r="D235" l="1"/>
  <c r="BD235"/>
  <c r="E235"/>
  <c r="BJ234"/>
  <c r="BX234"/>
  <c r="BT234"/>
  <c r="BN234"/>
  <c r="BP234"/>
  <c r="BL234"/>
  <c r="BF234"/>
  <c r="BZ234"/>
  <c r="BD234"/>
  <c r="BH234"/>
  <c r="BV234"/>
  <c r="BR234"/>
  <c r="BD2" l="1"/>
  <c r="K22" i="1" s="1"/>
  <c r="F235" i="2"/>
  <c r="C236" s="1"/>
  <c r="D236" s="1"/>
  <c r="G235"/>
  <c r="Q235" s="1"/>
  <c r="BD3" l="1"/>
  <c r="BD4" s="1"/>
  <c r="E236"/>
  <c r="BR235"/>
  <c r="BN235"/>
  <c r="BJ235"/>
  <c r="BX235"/>
  <c r="BF235"/>
  <c r="BP235"/>
  <c r="BH235"/>
  <c r="BT235"/>
  <c r="BZ235"/>
  <c r="BV235"/>
  <c r="BL235"/>
  <c r="L22" i="1" l="1"/>
  <c r="M22"/>
  <c r="F236" i="2"/>
  <c r="C237" s="1"/>
  <c r="D237" s="1"/>
  <c r="G236"/>
  <c r="Q236" s="1"/>
  <c r="E237" l="1"/>
  <c r="BZ236"/>
  <c r="BV236"/>
  <c r="BL236"/>
  <c r="BX236"/>
  <c r="BN236"/>
  <c r="BR236"/>
  <c r="BP236"/>
  <c r="BF236"/>
  <c r="BJ236"/>
  <c r="BH236"/>
  <c r="BT236"/>
  <c r="F237" l="1"/>
  <c r="C238" s="1"/>
  <c r="D238" s="1"/>
  <c r="G237"/>
  <c r="Q237" s="1"/>
  <c r="E238" l="1"/>
  <c r="BP237"/>
  <c r="BT237"/>
  <c r="BH237"/>
  <c r="BV237"/>
  <c r="BL237"/>
  <c r="BZ237"/>
  <c r="BN237"/>
  <c r="BR237"/>
  <c r="BJ237"/>
  <c r="BF237"/>
  <c r="BX237"/>
  <c r="G238" l="1"/>
  <c r="Q238" s="1"/>
  <c r="F238"/>
  <c r="C239" s="1"/>
  <c r="D239" s="1"/>
  <c r="BT238" l="1"/>
  <c r="BP238"/>
  <c r="BF238"/>
  <c r="BZ238"/>
  <c r="BH238"/>
  <c r="BL238"/>
  <c r="BJ238"/>
  <c r="BV238"/>
  <c r="BR238"/>
  <c r="BX238"/>
  <c r="BN238"/>
  <c r="E239"/>
  <c r="F239" l="1"/>
  <c r="C240" s="1"/>
  <c r="D240" s="1"/>
  <c r="G239"/>
  <c r="Q239" s="1"/>
  <c r="E240" l="1"/>
  <c r="BP239"/>
  <c r="BT239"/>
  <c r="BH239"/>
  <c r="BV239"/>
  <c r="BL239"/>
  <c r="BZ239"/>
  <c r="BN239"/>
  <c r="BR239"/>
  <c r="BJ239"/>
  <c r="BF239"/>
  <c r="BX239"/>
  <c r="F240" l="1"/>
  <c r="C241" s="1"/>
  <c r="D241" s="1"/>
  <c r="G240"/>
  <c r="Q240" s="1"/>
  <c r="E241" l="1"/>
  <c r="BT240"/>
  <c r="BP240"/>
  <c r="BF240"/>
  <c r="BJ240"/>
  <c r="BN240"/>
  <c r="BX240"/>
  <c r="BR240"/>
  <c r="BV240"/>
  <c r="BL240"/>
  <c r="BH240"/>
  <c r="BZ240"/>
  <c r="F241" l="1"/>
  <c r="C242" s="1"/>
  <c r="D242" s="1"/>
  <c r="G241"/>
  <c r="Q241" s="1"/>
  <c r="E242" l="1"/>
  <c r="BJ241"/>
  <c r="BF241"/>
  <c r="BX241"/>
  <c r="BN241"/>
  <c r="BR241"/>
  <c r="BP241"/>
  <c r="BV241"/>
  <c r="BL241"/>
  <c r="BZ241"/>
  <c r="BT241"/>
  <c r="BH241"/>
  <c r="G242" l="1"/>
  <c r="Q242" s="1"/>
  <c r="F242"/>
  <c r="C243" s="1"/>
  <c r="D243" s="1"/>
  <c r="BH242" l="1"/>
  <c r="BF242"/>
  <c r="BJ242"/>
  <c r="BX242"/>
  <c r="BN242"/>
  <c r="BT242"/>
  <c r="BV242"/>
  <c r="BR242"/>
  <c r="BZ242"/>
  <c r="BL242"/>
  <c r="BP242"/>
  <c r="E243"/>
  <c r="F243" l="1"/>
  <c r="C244" s="1"/>
  <c r="D244" s="1"/>
  <c r="G243"/>
  <c r="Q243" s="1"/>
  <c r="E244" l="1"/>
  <c r="BV243"/>
  <c r="BN243"/>
  <c r="BR243"/>
  <c r="BZ243"/>
  <c r="BL243"/>
  <c r="BH243"/>
  <c r="BX243"/>
  <c r="BT243"/>
  <c r="BP243"/>
  <c r="BF243"/>
  <c r="BJ243"/>
  <c r="G244" l="1"/>
  <c r="Q244" s="1"/>
  <c r="F244"/>
  <c r="C245" s="1"/>
  <c r="D245" s="1"/>
  <c r="E245" l="1"/>
  <c r="BL244"/>
  <c r="BN244"/>
  <c r="BZ244"/>
  <c r="BV244"/>
  <c r="BF244"/>
  <c r="BP244"/>
  <c r="BX244"/>
  <c r="BT244"/>
  <c r="BJ244"/>
  <c r="BH244"/>
  <c r="BR244"/>
  <c r="G245" l="1"/>
  <c r="Q245" s="1"/>
  <c r="F245"/>
  <c r="C246" s="1"/>
  <c r="D246" s="1"/>
  <c r="E246" l="1"/>
  <c r="BZ245"/>
  <c r="BP245"/>
  <c r="BF245"/>
  <c r="BR245"/>
  <c r="BN245"/>
  <c r="BH245"/>
  <c r="BJ245"/>
  <c r="BV245"/>
  <c r="BT245"/>
  <c r="BX245"/>
  <c r="BL245"/>
  <c r="F246" l="1"/>
  <c r="C247" s="1"/>
  <c r="G246"/>
  <c r="Q246" s="1"/>
  <c r="D247" l="1"/>
  <c r="BF247"/>
  <c r="E247"/>
  <c r="BT246"/>
  <c r="BJ246"/>
  <c r="BN246"/>
  <c r="BF246"/>
  <c r="BR246"/>
  <c r="BX246"/>
  <c r="BZ246"/>
  <c r="BH246"/>
  <c r="BV246"/>
  <c r="BL246"/>
  <c r="BP246"/>
  <c r="BF2" l="1"/>
  <c r="G247"/>
  <c r="Q247" s="1"/>
  <c r="F247"/>
  <c r="C248" s="1"/>
  <c r="D248" s="1"/>
  <c r="BF3" l="1"/>
  <c r="BF4" s="1"/>
  <c r="K23" i="1"/>
  <c r="BT247" i="2"/>
  <c r="BJ247"/>
  <c r="BN247"/>
  <c r="BL247"/>
  <c r="BX247"/>
  <c r="BZ247"/>
  <c r="BP247"/>
  <c r="BV247"/>
  <c r="BR247"/>
  <c r="BH247"/>
  <c r="L23" i="1" l="1"/>
  <c r="M23"/>
  <c r="E248" i="2"/>
  <c r="F248" l="1"/>
  <c r="C249" s="1"/>
  <c r="G248"/>
  <c r="Q248" s="1"/>
  <c r="D249" l="1"/>
  <c r="E249"/>
  <c r="BH248"/>
  <c r="BX248"/>
  <c r="BJ248"/>
  <c r="BP248"/>
  <c r="BV248"/>
  <c r="BL248"/>
  <c r="BZ248"/>
  <c r="BN248"/>
  <c r="BT248"/>
  <c r="BR248"/>
  <c r="F249" l="1"/>
  <c r="C250" s="1"/>
  <c r="G249"/>
  <c r="Q249" s="1"/>
  <c r="D250" l="1"/>
  <c r="BV249"/>
  <c r="BZ249"/>
  <c r="BP249"/>
  <c r="BL249"/>
  <c r="BX249"/>
  <c r="BN249"/>
  <c r="BT249"/>
  <c r="BJ249"/>
  <c r="BR249"/>
  <c r="BH249"/>
  <c r="E250"/>
  <c r="G250" l="1"/>
  <c r="Q250" s="1"/>
  <c r="F250"/>
  <c r="C251" s="1"/>
  <c r="D251" l="1"/>
  <c r="BX250"/>
  <c r="BN250"/>
  <c r="BJ250"/>
  <c r="BP250"/>
  <c r="BT250"/>
  <c r="BH250"/>
  <c r="BL250"/>
  <c r="BZ250"/>
  <c r="BV250"/>
  <c r="BR250"/>
  <c r="E251"/>
  <c r="G251" l="1"/>
  <c r="Q251" s="1"/>
  <c r="F251"/>
  <c r="C252" s="1"/>
  <c r="D252" l="1"/>
  <c r="E252"/>
  <c r="BL251"/>
  <c r="BX251"/>
  <c r="BN251"/>
  <c r="BZ251"/>
  <c r="BP251"/>
  <c r="BR251"/>
  <c r="BH251"/>
  <c r="BT251"/>
  <c r="BJ251"/>
  <c r="BV251"/>
  <c r="G252" l="1"/>
  <c r="Q252" s="1"/>
  <c r="F252"/>
  <c r="C253" s="1"/>
  <c r="D253" l="1"/>
  <c r="BZ252"/>
  <c r="BL252"/>
  <c r="BP252"/>
  <c r="BT252"/>
  <c r="BJ252"/>
  <c r="BN252"/>
  <c r="BX252"/>
  <c r="BR252"/>
  <c r="BV252"/>
  <c r="BH252"/>
  <c r="E253"/>
  <c r="G253" l="1"/>
  <c r="Q253" s="1"/>
  <c r="F253"/>
  <c r="C254" s="1"/>
  <c r="D254" l="1"/>
  <c r="BP253"/>
  <c r="BL253"/>
  <c r="BX253"/>
  <c r="BN253"/>
  <c r="BJ253"/>
  <c r="BT253"/>
  <c r="BV253"/>
  <c r="BR253"/>
  <c r="BH253"/>
  <c r="BZ253"/>
  <c r="E254"/>
  <c r="F254" l="1"/>
  <c r="C255" s="1"/>
  <c r="G254"/>
  <c r="Q254" s="1"/>
  <c r="D255" l="1"/>
  <c r="E255"/>
  <c r="BT254"/>
  <c r="BN254"/>
  <c r="BP254"/>
  <c r="BZ254"/>
  <c r="BH254"/>
  <c r="BX254"/>
  <c r="BR254"/>
  <c r="BV254"/>
  <c r="BJ254"/>
  <c r="BL254"/>
  <c r="G255" l="1"/>
  <c r="Q255" s="1"/>
  <c r="F255"/>
  <c r="C256" s="1"/>
  <c r="D256" l="1"/>
  <c r="E256"/>
  <c r="BZ255"/>
  <c r="BP255"/>
  <c r="BL255"/>
  <c r="BX255"/>
  <c r="BN255"/>
  <c r="BT255"/>
  <c r="BJ255"/>
  <c r="BV255"/>
  <c r="BR255"/>
  <c r="BH255"/>
  <c r="G256" l="1"/>
  <c r="Q256" s="1"/>
  <c r="F256"/>
  <c r="C257" s="1"/>
  <c r="D257" l="1"/>
  <c r="E257"/>
  <c r="BL256"/>
  <c r="BZ256"/>
  <c r="BP256"/>
  <c r="BT256"/>
  <c r="BX256"/>
  <c r="BH256"/>
  <c r="BR256"/>
  <c r="BV256"/>
  <c r="BJ256"/>
  <c r="BN256"/>
  <c r="G257" l="1"/>
  <c r="Q257" s="1"/>
  <c r="F257"/>
  <c r="C258" s="1"/>
  <c r="D258" l="1"/>
  <c r="BN257"/>
  <c r="BR257"/>
  <c r="BV257"/>
  <c r="BT257"/>
  <c r="BJ257"/>
  <c r="BL257"/>
  <c r="BX257"/>
  <c r="BP257"/>
  <c r="BZ257"/>
  <c r="BH257"/>
  <c r="E258"/>
  <c r="G258" l="1"/>
  <c r="Q258" s="1"/>
  <c r="F258"/>
  <c r="C259" s="1"/>
  <c r="BH259" s="1"/>
  <c r="D259" l="1"/>
  <c r="BX258"/>
  <c r="BN258"/>
  <c r="BR258"/>
  <c r="BV258"/>
  <c r="BZ258"/>
  <c r="BH258"/>
  <c r="BL258"/>
  <c r="BP258"/>
  <c r="BT258"/>
  <c r="BJ258"/>
  <c r="E259"/>
  <c r="BH2"/>
  <c r="BH3" l="1"/>
  <c r="BH4" s="1"/>
  <c r="K24" i="1"/>
  <c r="G259" i="2"/>
  <c r="Q259" s="1"/>
  <c r="F259"/>
  <c r="C260" s="1"/>
  <c r="L24" i="1" l="1"/>
  <c r="M24"/>
  <c r="D260" i="2"/>
  <c r="BJ259"/>
  <c r="BV259"/>
  <c r="BP259"/>
  <c r="BL259"/>
  <c r="BZ259"/>
  <c r="BX259"/>
  <c r="BR259"/>
  <c r="BT259"/>
  <c r="BN259"/>
  <c r="E260"/>
  <c r="F260" l="1"/>
  <c r="C261" s="1"/>
  <c r="G260"/>
  <c r="Q260" s="1"/>
  <c r="D261" l="1"/>
  <c r="BV260"/>
  <c r="BZ260"/>
  <c r="BP260"/>
  <c r="BL260"/>
  <c r="BR260"/>
  <c r="BT260"/>
  <c r="BN260"/>
  <c r="BJ260"/>
  <c r="BX260"/>
  <c r="E261"/>
  <c r="F261" l="1"/>
  <c r="C262" s="1"/>
  <c r="G261"/>
  <c r="Q261" s="1"/>
  <c r="D262" l="1"/>
  <c r="E262"/>
  <c r="BX261"/>
  <c r="BR261"/>
  <c r="BJ261"/>
  <c r="BV261"/>
  <c r="BL261"/>
  <c r="BZ261"/>
  <c r="BP261"/>
  <c r="BN261"/>
  <c r="BT261"/>
  <c r="G262" l="1"/>
  <c r="Q262" s="1"/>
  <c r="F262"/>
  <c r="C263" s="1"/>
  <c r="D263" l="1"/>
  <c r="E263"/>
  <c r="BL262"/>
  <c r="BT262"/>
  <c r="BX262"/>
  <c r="BJ262"/>
  <c r="BP262"/>
  <c r="BR262"/>
  <c r="BV262"/>
  <c r="BZ262"/>
  <c r="BN262"/>
  <c r="G263" l="1"/>
  <c r="Q263" s="1"/>
  <c r="F263"/>
  <c r="C264" s="1"/>
  <c r="D264" l="1"/>
  <c r="E264"/>
  <c r="BV263"/>
  <c r="BZ263"/>
  <c r="BL263"/>
  <c r="BP263"/>
  <c r="BT263"/>
  <c r="BX263"/>
  <c r="BJ263"/>
  <c r="BN263"/>
  <c r="BR263"/>
  <c r="G264" l="1"/>
  <c r="Q264" s="1"/>
  <c r="F264"/>
  <c r="C265" s="1"/>
  <c r="D265" l="1"/>
  <c r="E265"/>
  <c r="BR264"/>
  <c r="BV264"/>
  <c r="BZ264"/>
  <c r="BL264"/>
  <c r="BP264"/>
  <c r="BT264"/>
  <c r="BX264"/>
  <c r="BJ264"/>
  <c r="BN264"/>
  <c r="F265" l="1"/>
  <c r="C266" s="1"/>
  <c r="G265"/>
  <c r="Q265" s="1"/>
  <c r="D266" l="1"/>
  <c r="E266"/>
  <c r="BP265"/>
  <c r="BL265"/>
  <c r="BZ265"/>
  <c r="BT265"/>
  <c r="BR265"/>
  <c r="BX265"/>
  <c r="BN265"/>
  <c r="BJ265"/>
  <c r="BV265"/>
  <c r="G266" l="1"/>
  <c r="Q266" s="1"/>
  <c r="F266"/>
  <c r="C267" s="1"/>
  <c r="D267" l="1"/>
  <c r="BP266"/>
  <c r="BN266"/>
  <c r="BR266"/>
  <c r="BV266"/>
  <c r="BZ266"/>
  <c r="BL266"/>
  <c r="BT266"/>
  <c r="BX266"/>
  <c r="BJ266"/>
  <c r="E267"/>
  <c r="G267" l="1"/>
  <c r="Q267" s="1"/>
  <c r="F267"/>
  <c r="C268" s="1"/>
  <c r="D268" l="1"/>
  <c r="BN267"/>
  <c r="BR267"/>
  <c r="BV267"/>
  <c r="BZ267"/>
  <c r="BL267"/>
  <c r="BP267"/>
  <c r="BT267"/>
  <c r="BX267"/>
  <c r="BJ267"/>
  <c r="E268"/>
  <c r="G268" l="1"/>
  <c r="Q268" s="1"/>
  <c r="F268"/>
  <c r="C269" s="1"/>
  <c r="D269" l="1"/>
  <c r="BX268"/>
  <c r="BN268"/>
  <c r="BV268"/>
  <c r="BZ268"/>
  <c r="BL268"/>
  <c r="BP268"/>
  <c r="BT268"/>
  <c r="BJ268"/>
  <c r="BR268"/>
  <c r="E269"/>
  <c r="F269" l="1"/>
  <c r="C270" s="1"/>
  <c r="G269"/>
  <c r="Q269" s="1"/>
  <c r="D270" l="1"/>
  <c r="BL269"/>
  <c r="BZ269"/>
  <c r="BV269"/>
  <c r="BR269"/>
  <c r="BN269"/>
  <c r="BX269"/>
  <c r="BJ269"/>
  <c r="BP269"/>
  <c r="BT269"/>
  <c r="E270"/>
  <c r="F270" l="1"/>
  <c r="C271" s="1"/>
  <c r="BJ271" s="1"/>
  <c r="G270"/>
  <c r="Q270" s="1"/>
  <c r="D271" l="1"/>
  <c r="BR270"/>
  <c r="BV270"/>
  <c r="BN270"/>
  <c r="BJ270"/>
  <c r="BP270"/>
  <c r="BT270"/>
  <c r="BX270"/>
  <c r="BZ270"/>
  <c r="BL270"/>
  <c r="BJ2"/>
  <c r="E271"/>
  <c r="BJ3" l="1"/>
  <c r="BJ4" s="1"/>
  <c r="K25" i="1"/>
  <c r="G271" i="2"/>
  <c r="Q271" s="1"/>
  <c r="F271"/>
  <c r="C272" s="1"/>
  <c r="L25" i="1" l="1"/>
  <c r="M25"/>
  <c r="D272" i="2"/>
  <c r="BL271"/>
  <c r="BP271"/>
  <c r="BZ271"/>
  <c r="BN271"/>
  <c r="BX271"/>
  <c r="BV271"/>
  <c r="BR271"/>
  <c r="BT271"/>
  <c r="E272"/>
  <c r="F272" l="1"/>
  <c r="C273" s="1"/>
  <c r="G272"/>
  <c r="Q272" s="1"/>
  <c r="D273" l="1"/>
  <c r="E273"/>
  <c r="BX272"/>
  <c r="BN272"/>
  <c r="BT272"/>
  <c r="BP272"/>
  <c r="BL272"/>
  <c r="BZ272"/>
  <c r="BV272"/>
  <c r="BR272"/>
  <c r="F273" l="1"/>
  <c r="C274" s="1"/>
  <c r="G273"/>
  <c r="Q273" s="1"/>
  <c r="D274" l="1"/>
  <c r="E274"/>
  <c r="BR273"/>
  <c r="BX273"/>
  <c r="BL273"/>
  <c r="BZ273"/>
  <c r="BV273"/>
  <c r="BP273"/>
  <c r="BN273"/>
  <c r="BT273"/>
  <c r="G274" l="1"/>
  <c r="Q274" s="1"/>
  <c r="F274"/>
  <c r="C275" s="1"/>
  <c r="D275" l="1"/>
  <c r="E275"/>
  <c r="BX274"/>
  <c r="BV274"/>
  <c r="BR274"/>
  <c r="BN274"/>
  <c r="BT274"/>
  <c r="BP274"/>
  <c r="BL274"/>
  <c r="BZ274"/>
  <c r="G275" l="1"/>
  <c r="Q275" s="1"/>
  <c r="F275"/>
  <c r="C276" s="1"/>
  <c r="D276" l="1"/>
  <c r="BP275"/>
  <c r="BZ275"/>
  <c r="BN275"/>
  <c r="BR275"/>
  <c r="BX275"/>
  <c r="BT275"/>
  <c r="BV275"/>
  <c r="BL275"/>
  <c r="E276"/>
  <c r="F276" l="1"/>
  <c r="C277" s="1"/>
  <c r="G276"/>
  <c r="Q276" s="1"/>
  <c r="D277" l="1"/>
  <c r="E277"/>
  <c r="BL276"/>
  <c r="BZ276"/>
  <c r="BT276"/>
  <c r="BP276"/>
  <c r="BR276"/>
  <c r="BN276"/>
  <c r="BX276"/>
  <c r="BV276"/>
  <c r="F277" l="1"/>
  <c r="C278" s="1"/>
  <c r="D278" s="1"/>
  <c r="G277"/>
  <c r="Q277" s="1"/>
  <c r="BX277" l="1"/>
  <c r="E278"/>
  <c r="G278" s="1"/>
  <c r="Q278" s="1"/>
  <c r="BP277" l="1"/>
  <c r="BN277"/>
  <c r="BR277"/>
  <c r="BV277"/>
  <c r="BT277"/>
  <c r="BL277"/>
  <c r="BZ277"/>
  <c r="F278"/>
  <c r="C279" s="1"/>
  <c r="D279" s="1"/>
  <c r="BP278"/>
  <c r="BV278"/>
  <c r="BL278"/>
  <c r="BT278"/>
  <c r="BR278"/>
  <c r="BZ278"/>
  <c r="BX278"/>
  <c r="BN278"/>
  <c r="E279" l="1"/>
  <c r="F279" s="1"/>
  <c r="C280" s="1"/>
  <c r="G279" l="1"/>
  <c r="Q279" s="1"/>
  <c r="D280"/>
  <c r="E280"/>
  <c r="BR279" l="1"/>
  <c r="F280"/>
  <c r="C281" s="1"/>
  <c r="G280"/>
  <c r="Q280" s="1"/>
  <c r="BX279" l="1"/>
  <c r="BN279"/>
  <c r="BV279"/>
  <c r="BP279"/>
  <c r="BT279"/>
  <c r="BL279"/>
  <c r="BZ279"/>
  <c r="D281"/>
  <c r="E281"/>
  <c r="BT280"/>
  <c r="BV280"/>
  <c r="BL280"/>
  <c r="BR280"/>
  <c r="BZ280"/>
  <c r="BX280"/>
  <c r="BP280"/>
  <c r="BN280"/>
  <c r="F281" l="1"/>
  <c r="C282" s="1"/>
  <c r="G281"/>
  <c r="Q281" s="1"/>
  <c r="D282" l="1"/>
  <c r="BV281"/>
  <c r="BR281"/>
  <c r="BT281"/>
  <c r="BL281"/>
  <c r="BZ281"/>
  <c r="BP281"/>
  <c r="BN281"/>
  <c r="BX281"/>
  <c r="E282"/>
  <c r="F282" l="1"/>
  <c r="C283" s="1"/>
  <c r="BL283" s="1"/>
  <c r="G282"/>
  <c r="Q282" s="1"/>
  <c r="D283" l="1"/>
  <c r="E283"/>
  <c r="BR282"/>
  <c r="BT282"/>
  <c r="BP282"/>
  <c r="BN282"/>
  <c r="BZ282"/>
  <c r="BX282"/>
  <c r="BV282"/>
  <c r="BL282"/>
  <c r="BL2" l="1"/>
  <c r="G283"/>
  <c r="Q283" s="1"/>
  <c r="F283"/>
  <c r="C284" s="1"/>
  <c r="BL3" l="1"/>
  <c r="BL4" s="1"/>
  <c r="K26" i="1"/>
  <c r="D284" i="2"/>
  <c r="BR283"/>
  <c r="BZ283"/>
  <c r="BN283"/>
  <c r="BT283"/>
  <c r="BX283"/>
  <c r="BP283"/>
  <c r="BV283"/>
  <c r="E284"/>
  <c r="L26" i="1" l="1"/>
  <c r="M26"/>
  <c r="G284" i="2"/>
  <c r="Q284" s="1"/>
  <c r="F284"/>
  <c r="C285" s="1"/>
  <c r="D285" l="1"/>
  <c r="BR284"/>
  <c r="BX284"/>
  <c r="BP284"/>
  <c r="BT284"/>
  <c r="BV284"/>
  <c r="BZ284"/>
  <c r="BN284"/>
  <c r="E285"/>
  <c r="F285" l="1"/>
  <c r="C286" s="1"/>
  <c r="G285"/>
  <c r="Q285" s="1"/>
  <c r="D286" l="1"/>
  <c r="E286"/>
  <c r="BZ285"/>
  <c r="BR285"/>
  <c r="BV285"/>
  <c r="BX285"/>
  <c r="BN285"/>
  <c r="BP285"/>
  <c r="BT285"/>
  <c r="F286" l="1"/>
  <c r="C287" s="1"/>
  <c r="G286"/>
  <c r="Q286" s="1"/>
  <c r="D287" l="1"/>
  <c r="E287"/>
  <c r="BZ286"/>
  <c r="BR286"/>
  <c r="BN286"/>
  <c r="BV286"/>
  <c r="BT286"/>
  <c r="BP286"/>
  <c r="BX286"/>
  <c r="G287" l="1"/>
  <c r="Q287" s="1"/>
  <c r="F287"/>
  <c r="C288" s="1"/>
  <c r="D288" l="1"/>
  <c r="E288"/>
  <c r="BR287"/>
  <c r="BN287"/>
  <c r="BX287"/>
  <c r="BT287"/>
  <c r="BP287"/>
  <c r="BZ287"/>
  <c r="BV287"/>
  <c r="G288" l="1"/>
  <c r="Q288" s="1"/>
  <c r="F288"/>
  <c r="C289" s="1"/>
  <c r="D289" l="1"/>
  <c r="E289"/>
  <c r="BR288"/>
  <c r="BX288"/>
  <c r="BT288"/>
  <c r="BV288"/>
  <c r="BZ288"/>
  <c r="BN288"/>
  <c r="BP288"/>
  <c r="G289" l="1"/>
  <c r="Q289" s="1"/>
  <c r="F289"/>
  <c r="C290" s="1"/>
  <c r="D290" l="1"/>
  <c r="E290"/>
  <c r="BZ289"/>
  <c r="BT289"/>
  <c r="BX289"/>
  <c r="BN289"/>
  <c r="BV289"/>
  <c r="BP289"/>
  <c r="BR289"/>
  <c r="F290" l="1"/>
  <c r="C291" s="1"/>
  <c r="G290"/>
  <c r="Q290" s="1"/>
  <c r="D291" l="1"/>
  <c r="E291"/>
  <c r="BR290"/>
  <c r="BV290"/>
  <c r="BX290"/>
  <c r="BT290"/>
  <c r="BP290"/>
  <c r="BZ290"/>
  <c r="BN290"/>
  <c r="G291" l="1"/>
  <c r="Q291" s="1"/>
  <c r="F291"/>
  <c r="C292" s="1"/>
  <c r="D292" l="1"/>
  <c r="BP291"/>
  <c r="BZ291"/>
  <c r="BV291"/>
  <c r="BR291"/>
  <c r="BN291"/>
  <c r="BX291"/>
  <c r="BT291"/>
  <c r="E292"/>
  <c r="F292" l="1"/>
  <c r="C293" s="1"/>
  <c r="G292"/>
  <c r="Q292" s="1"/>
  <c r="D293" l="1"/>
  <c r="BT292"/>
  <c r="BP292"/>
  <c r="BZ292"/>
  <c r="BV292"/>
  <c r="BR292"/>
  <c r="BN292"/>
  <c r="BX292"/>
  <c r="E293"/>
  <c r="G293" l="1"/>
  <c r="Q293" s="1"/>
  <c r="F293"/>
  <c r="C294" s="1"/>
  <c r="D294" l="1"/>
  <c r="E294"/>
  <c r="BT293"/>
  <c r="BR293"/>
  <c r="BP293"/>
  <c r="BZ293"/>
  <c r="BV293"/>
  <c r="BX293"/>
  <c r="BN293"/>
  <c r="F294" l="1"/>
  <c r="C295" s="1"/>
  <c r="BN295" s="1"/>
  <c r="G294"/>
  <c r="Q294" s="1"/>
  <c r="D295" l="1"/>
  <c r="BX294"/>
  <c r="BP294"/>
  <c r="BZ294"/>
  <c r="BV294"/>
  <c r="BN294"/>
  <c r="BT294"/>
  <c r="BR294"/>
  <c r="E295"/>
  <c r="BN2"/>
  <c r="BN3" l="1"/>
  <c r="BN4" s="1"/>
  <c r="K27" i="1"/>
  <c r="F295" i="2"/>
  <c r="C296" s="1"/>
  <c r="G295"/>
  <c r="Q295" s="1"/>
  <c r="L27" i="1" l="1"/>
  <c r="M27"/>
  <c r="D296" i="2"/>
  <c r="E296"/>
  <c r="BP295"/>
  <c r="BX295"/>
  <c r="BR295"/>
  <c r="BZ295"/>
  <c r="BT295"/>
  <c r="BV295"/>
  <c r="F296" l="1"/>
  <c r="C297" s="1"/>
  <c r="G296"/>
  <c r="Q296" s="1"/>
  <c r="D297" l="1"/>
  <c r="E297"/>
  <c r="BT296"/>
  <c r="BX296"/>
  <c r="BZ296"/>
  <c r="BP296"/>
  <c r="BR296"/>
  <c r="BV296"/>
  <c r="F297" l="1"/>
  <c r="C298" s="1"/>
  <c r="G297"/>
  <c r="Q297" s="1"/>
  <c r="D298" l="1"/>
  <c r="E298"/>
  <c r="BX297"/>
  <c r="BT297"/>
  <c r="BP297"/>
  <c r="BZ297"/>
  <c r="BV297"/>
  <c r="BR297"/>
  <c r="G298" l="1"/>
  <c r="Q298" s="1"/>
  <c r="F298"/>
  <c r="C299" s="1"/>
  <c r="D299" l="1"/>
  <c r="BT298"/>
  <c r="BP298"/>
  <c r="BX298"/>
  <c r="BR298"/>
  <c r="BZ298"/>
  <c r="BV298"/>
  <c r="E299"/>
  <c r="G299" l="1"/>
  <c r="Q299" s="1"/>
  <c r="F299"/>
  <c r="C300" s="1"/>
  <c r="D300" l="1"/>
  <c r="E300"/>
  <c r="BT299"/>
  <c r="BZ299"/>
  <c r="BV299"/>
  <c r="BP299"/>
  <c r="BX299"/>
  <c r="BR299"/>
  <c r="G300" l="1"/>
  <c r="Q300" s="1"/>
  <c r="F300"/>
  <c r="C301" s="1"/>
  <c r="D301" l="1"/>
  <c r="BT300"/>
  <c r="BV300"/>
  <c r="BZ300"/>
  <c r="BR300"/>
  <c r="BX300"/>
  <c r="BP300"/>
  <c r="E301"/>
  <c r="G301" l="1"/>
  <c r="Q301" s="1"/>
  <c r="F301"/>
  <c r="C302" s="1"/>
  <c r="D302" l="1"/>
  <c r="BX301"/>
  <c r="BT301"/>
  <c r="BP301"/>
  <c r="BZ301"/>
  <c r="BV301"/>
  <c r="BR301"/>
  <c r="E302" l="1"/>
  <c r="F302" l="1"/>
  <c r="C303" s="1"/>
  <c r="G302"/>
  <c r="Q302" s="1"/>
  <c r="D303" l="1"/>
  <c r="BX302"/>
  <c r="BP302"/>
  <c r="BR302"/>
  <c r="BZ302"/>
  <c r="BT302"/>
  <c r="BV302"/>
  <c r="E303" l="1"/>
  <c r="F303" l="1"/>
  <c r="C304" s="1"/>
  <c r="G303"/>
  <c r="Q303" s="1"/>
  <c r="D304" l="1"/>
  <c r="BT303"/>
  <c r="BZ303"/>
  <c r="BV303"/>
  <c r="BP303"/>
  <c r="BX303"/>
  <c r="BR303"/>
  <c r="E304" l="1"/>
  <c r="G304" l="1"/>
  <c r="Q304" s="1"/>
  <c r="F304"/>
  <c r="C305" s="1"/>
  <c r="D305" l="1"/>
  <c r="BR304"/>
  <c r="BT304"/>
  <c r="BP304"/>
  <c r="BX304"/>
  <c r="BZ304"/>
  <c r="BV304"/>
  <c r="E305" l="1"/>
  <c r="G305" l="1"/>
  <c r="Q305" s="1"/>
  <c r="F305"/>
  <c r="C306" s="1"/>
  <c r="D306" l="1"/>
  <c r="BZ305"/>
  <c r="BV305"/>
  <c r="BR305"/>
  <c r="BX305"/>
  <c r="BT305"/>
  <c r="BP305"/>
  <c r="E306"/>
  <c r="F306" l="1"/>
  <c r="C307" s="1"/>
  <c r="BP307" s="1"/>
  <c r="G306"/>
  <c r="Q306" s="1"/>
  <c r="D307" l="1"/>
  <c r="E307"/>
  <c r="BP306"/>
  <c r="BX306"/>
  <c r="BR306"/>
  <c r="BZ306"/>
  <c r="BT306"/>
  <c r="BV306"/>
  <c r="BP2" l="1"/>
  <c r="F307"/>
  <c r="C308" s="1"/>
  <c r="G307"/>
  <c r="Q307" s="1"/>
  <c r="BP3" l="1"/>
  <c r="BP4" s="1"/>
  <c r="K28" i="1"/>
  <c r="D308" i="2"/>
  <c r="E308"/>
  <c r="BR307"/>
  <c r="BT307"/>
  <c r="BZ307"/>
  <c r="BX307"/>
  <c r="BV307"/>
  <c r="L28" i="1" l="1"/>
  <c r="M28"/>
  <c r="G308" i="2"/>
  <c r="Q308" s="1"/>
  <c r="F308"/>
  <c r="C309" s="1"/>
  <c r="D309" l="1"/>
  <c r="BT308"/>
  <c r="BV308"/>
  <c r="BR308"/>
  <c r="BX308"/>
  <c r="BZ308"/>
  <c r="E309"/>
  <c r="F309" l="1"/>
  <c r="C310" s="1"/>
  <c r="G309"/>
  <c r="Q309" s="1"/>
  <c r="D310" l="1"/>
  <c r="E310"/>
  <c r="BV309"/>
  <c r="BT309"/>
  <c r="BR309"/>
  <c r="BZ309"/>
  <c r="BX309"/>
  <c r="F310" l="1"/>
  <c r="C311" s="1"/>
  <c r="G310"/>
  <c r="Q310" s="1"/>
  <c r="D311" l="1"/>
  <c r="E311"/>
  <c r="BX310"/>
  <c r="BV310"/>
  <c r="BZ310"/>
  <c r="BR310"/>
  <c r="BT310"/>
  <c r="G311" l="1"/>
  <c r="Q311" s="1"/>
  <c r="F311"/>
  <c r="C312" s="1"/>
  <c r="D312" l="1"/>
  <c r="BZ311"/>
  <c r="BX311"/>
  <c r="BV311"/>
  <c r="BR311"/>
  <c r="BT311"/>
  <c r="E312"/>
  <c r="F312" l="1"/>
  <c r="C313" s="1"/>
  <c r="G312"/>
  <c r="Q312" s="1"/>
  <c r="D313" l="1"/>
  <c r="BX312"/>
  <c r="BZ312"/>
  <c r="BR312"/>
  <c r="BV312"/>
  <c r="BT312"/>
  <c r="E313"/>
  <c r="F313" l="1"/>
  <c r="C314" s="1"/>
  <c r="G313"/>
  <c r="Q313" s="1"/>
  <c r="D314" l="1"/>
  <c r="BZ313"/>
  <c r="BT313"/>
  <c r="BV313"/>
  <c r="BX313"/>
  <c r="BR313"/>
  <c r="E314"/>
  <c r="F314" l="1"/>
  <c r="C315" s="1"/>
  <c r="G314"/>
  <c r="Q314" s="1"/>
  <c r="D315" l="1"/>
  <c r="E315"/>
  <c r="BZ314"/>
  <c r="BX314"/>
  <c r="BV314"/>
  <c r="BT314"/>
  <c r="BR314"/>
  <c r="G315" l="1"/>
  <c r="Q315" s="1"/>
  <c r="F315"/>
  <c r="C316" s="1"/>
  <c r="D316" l="1"/>
  <c r="BZ315"/>
  <c r="BX315"/>
  <c r="BV315"/>
  <c r="BT315"/>
  <c r="BR315"/>
  <c r="E316"/>
  <c r="G316" l="1"/>
  <c r="Q316" s="1"/>
  <c r="F316"/>
  <c r="C317" s="1"/>
  <c r="D317" l="1"/>
  <c r="BT316"/>
  <c r="BR316"/>
  <c r="BZ316"/>
  <c r="BX316"/>
  <c r="BV316"/>
  <c r="E317"/>
  <c r="G317" l="1"/>
  <c r="Q317" s="1"/>
  <c r="F317"/>
  <c r="C318" s="1"/>
  <c r="D318" l="1"/>
  <c r="BX317"/>
  <c r="BV317"/>
  <c r="BT317"/>
  <c r="BR317"/>
  <c r="BZ317"/>
  <c r="E318"/>
  <c r="G318" l="1"/>
  <c r="Q318" s="1"/>
  <c r="F318"/>
  <c r="C319" s="1"/>
  <c r="BR319" s="1"/>
  <c r="D319" l="1"/>
  <c r="BZ318"/>
  <c r="BX318"/>
  <c r="BT318"/>
  <c r="BV318"/>
  <c r="BR318"/>
  <c r="E319"/>
  <c r="BR2"/>
  <c r="BR3" l="1"/>
  <c r="BR4" s="1"/>
  <c r="K29" i="1"/>
  <c r="G319" i="2"/>
  <c r="Q319" s="1"/>
  <c r="F319"/>
  <c r="C320" s="1"/>
  <c r="L29" i="1" l="1"/>
  <c r="M29"/>
  <c r="D320" i="2"/>
  <c r="BZ319"/>
  <c r="BV319"/>
  <c r="BT319"/>
  <c r="BX319"/>
  <c r="E320"/>
  <c r="F320" l="1"/>
  <c r="C321" s="1"/>
  <c r="G320"/>
  <c r="Q320" s="1"/>
  <c r="D321" l="1"/>
  <c r="BX320"/>
  <c r="BZ320"/>
  <c r="BT320"/>
  <c r="BV320"/>
  <c r="E321"/>
  <c r="G321" l="1"/>
  <c r="Q321" s="1"/>
  <c r="F321"/>
  <c r="C322" s="1"/>
  <c r="D322" l="1"/>
  <c r="E322"/>
  <c r="BZ321"/>
  <c r="BV321"/>
  <c r="BT321"/>
  <c r="BX321"/>
  <c r="F322" l="1"/>
  <c r="C323" s="1"/>
  <c r="G322"/>
  <c r="Q322" s="1"/>
  <c r="D323" l="1"/>
  <c r="E323"/>
  <c r="BX322"/>
  <c r="BT322"/>
  <c r="BV322"/>
  <c r="BZ322"/>
  <c r="F323" l="1"/>
  <c r="C324" s="1"/>
  <c r="G323"/>
  <c r="Q323" s="1"/>
  <c r="D324" l="1"/>
  <c r="BZ323"/>
  <c r="BX323"/>
  <c r="BV323"/>
  <c r="BT323"/>
  <c r="E324"/>
  <c r="G324" l="1"/>
  <c r="Q324" s="1"/>
  <c r="F324"/>
  <c r="C325" s="1"/>
  <c r="D325" l="1"/>
  <c r="BX324"/>
  <c r="BZ324"/>
  <c r="BT324"/>
  <c r="BV324"/>
  <c r="E325"/>
  <c r="G325" l="1"/>
  <c r="Q325" s="1"/>
  <c r="F325"/>
  <c r="C326" s="1"/>
  <c r="D326" l="1"/>
  <c r="E326"/>
  <c r="BX325"/>
  <c r="BZ325"/>
  <c r="BV325"/>
  <c r="BT325"/>
  <c r="G326" l="1"/>
  <c r="Q326" s="1"/>
  <c r="F326"/>
  <c r="C327" s="1"/>
  <c r="D327" l="1"/>
  <c r="E327"/>
  <c r="BZ326"/>
  <c r="BT326"/>
  <c r="BV326"/>
  <c r="BX326"/>
  <c r="G327" l="1"/>
  <c r="Q327" s="1"/>
  <c r="F327"/>
  <c r="C328" s="1"/>
  <c r="D328" l="1"/>
  <c r="E328"/>
  <c r="BZ327"/>
  <c r="BX327"/>
  <c r="BT327"/>
  <c r="BV327"/>
  <c r="F328" l="1"/>
  <c r="C329" s="1"/>
  <c r="G328"/>
  <c r="Q328" s="1"/>
  <c r="D329" l="1"/>
  <c r="BT328"/>
  <c r="BV328"/>
  <c r="BX328"/>
  <c r="BZ328"/>
  <c r="E329"/>
  <c r="F329" l="1"/>
  <c r="C330" s="1"/>
  <c r="G329"/>
  <c r="Q329" s="1"/>
  <c r="D330" l="1"/>
  <c r="BT329"/>
  <c r="BZ329"/>
  <c r="BX329"/>
  <c r="BV329"/>
  <c r="E330"/>
  <c r="F330" l="1"/>
  <c r="C331" s="1"/>
  <c r="BT331" s="1"/>
  <c r="G330"/>
  <c r="Q330" s="1"/>
  <c r="D331" l="1"/>
  <c r="E331"/>
  <c r="BZ330"/>
  <c r="BT330"/>
  <c r="BV330"/>
  <c r="BX330"/>
  <c r="BT2" l="1"/>
  <c r="BT3" s="1"/>
  <c r="BT4" s="1"/>
  <c r="G331"/>
  <c r="Q331" s="1"/>
  <c r="F331"/>
  <c r="C332" s="1"/>
  <c r="L30" i="1" l="1"/>
  <c r="M30"/>
  <c r="K30"/>
  <c r="D332" i="2"/>
  <c r="BX331"/>
  <c r="BV331"/>
  <c r="BZ331"/>
  <c r="E332"/>
  <c r="F332" l="1"/>
  <c r="C333" s="1"/>
  <c r="G332"/>
  <c r="Q332" s="1"/>
  <c r="D333" l="1"/>
  <c r="E333"/>
  <c r="BX332"/>
  <c r="BZ332"/>
  <c r="BV332"/>
  <c r="G333" l="1"/>
  <c r="Q333" s="1"/>
  <c r="F333"/>
  <c r="C334" s="1"/>
  <c r="D334" l="1"/>
  <c r="BX333"/>
  <c r="BV333"/>
  <c r="BZ333"/>
  <c r="E334"/>
  <c r="G334" l="1"/>
  <c r="Q334" s="1"/>
  <c r="F334"/>
  <c r="C335" s="1"/>
  <c r="D335" l="1"/>
  <c r="BV334"/>
  <c r="BZ334"/>
  <c r="BX334"/>
  <c r="E335"/>
  <c r="F335" l="1"/>
  <c r="C336" s="1"/>
  <c r="G335"/>
  <c r="Q335" s="1"/>
  <c r="D336" l="1"/>
  <c r="E336"/>
  <c r="BZ335"/>
  <c r="BX335"/>
  <c r="BV335"/>
  <c r="G336" l="1"/>
  <c r="Q336" s="1"/>
  <c r="F336"/>
  <c r="C337" s="1"/>
  <c r="D337" l="1"/>
  <c r="BZ336"/>
  <c r="BV336"/>
  <c r="BX336"/>
  <c r="E337"/>
  <c r="G337" l="1"/>
  <c r="Q337" s="1"/>
  <c r="F337"/>
  <c r="C338" s="1"/>
  <c r="D338" l="1"/>
  <c r="BZ337"/>
  <c r="BV337"/>
  <c r="BX337"/>
  <c r="E338"/>
  <c r="F338" l="1"/>
  <c r="C339" s="1"/>
  <c r="G338"/>
  <c r="Q338" s="1"/>
  <c r="D339" l="1"/>
  <c r="E339"/>
  <c r="BZ338"/>
  <c r="BV338"/>
  <c r="BX338"/>
  <c r="F339" l="1"/>
  <c r="C340" s="1"/>
  <c r="G339"/>
  <c r="Q339" s="1"/>
  <c r="D340" l="1"/>
  <c r="E340"/>
  <c r="BV339"/>
  <c r="BZ339"/>
  <c r="BX339"/>
  <c r="G340" l="1"/>
  <c r="Q340" s="1"/>
  <c r="F340"/>
  <c r="C341" s="1"/>
  <c r="D341" l="1"/>
  <c r="BZ340"/>
  <c r="BV340"/>
  <c r="BX340"/>
  <c r="E341"/>
  <c r="F341" l="1"/>
  <c r="C342" s="1"/>
  <c r="G341"/>
  <c r="Q341" s="1"/>
  <c r="D342" l="1"/>
  <c r="E342"/>
  <c r="BZ341"/>
  <c r="BX341"/>
  <c r="BV341"/>
  <c r="F342" l="1"/>
  <c r="C343" s="1"/>
  <c r="BV343" s="1"/>
  <c r="G342"/>
  <c r="Q342" s="1"/>
  <c r="D343" l="1"/>
  <c r="E343"/>
  <c r="BV342"/>
  <c r="BV2" s="1"/>
  <c r="BZ342"/>
  <c r="BX342"/>
  <c r="BV3" l="1"/>
  <c r="BV4" s="1"/>
  <c r="K31" i="1"/>
  <c r="F343" i="2"/>
  <c r="C344" s="1"/>
  <c r="G343"/>
  <c r="Q343" s="1"/>
  <c r="L31" i="1" l="1"/>
  <c r="M31"/>
  <c r="D344" i="2"/>
  <c r="E344"/>
  <c r="BX343"/>
  <c r="BZ343"/>
  <c r="G344" l="1"/>
  <c r="Q344" s="1"/>
  <c r="F344"/>
  <c r="C345" s="1"/>
  <c r="D345" l="1"/>
  <c r="BX344"/>
  <c r="BZ344"/>
  <c r="E345"/>
  <c r="G345" l="1"/>
  <c r="Q345" s="1"/>
  <c r="F345"/>
  <c r="C346" s="1"/>
  <c r="D346" l="1"/>
  <c r="BZ345"/>
  <c r="BX345"/>
  <c r="E346"/>
  <c r="G346" l="1"/>
  <c r="Q346" s="1"/>
  <c r="F346"/>
  <c r="C347" s="1"/>
  <c r="D347" l="1"/>
  <c r="BX346"/>
  <c r="BZ346"/>
  <c r="E347"/>
  <c r="G347" l="1"/>
  <c r="Q347" s="1"/>
  <c r="F347"/>
  <c r="C348" s="1"/>
  <c r="D348" l="1"/>
  <c r="E348"/>
  <c r="BX347"/>
  <c r="BZ347"/>
  <c r="G348" l="1"/>
  <c r="Q348" s="1"/>
  <c r="F348"/>
  <c r="C349" s="1"/>
  <c r="D349" l="1"/>
  <c r="BZ348"/>
  <c r="BX348"/>
  <c r="E349"/>
  <c r="G349" l="1"/>
  <c r="Q349" s="1"/>
  <c r="F349"/>
  <c r="C350" s="1"/>
  <c r="D350" l="1"/>
  <c r="BX349"/>
  <c r="BZ349"/>
  <c r="E350"/>
  <c r="G350" l="1"/>
  <c r="Q350" s="1"/>
  <c r="F350"/>
  <c r="C351" s="1"/>
  <c r="D351" l="1"/>
  <c r="BZ350"/>
  <c r="BX350"/>
  <c r="E351"/>
  <c r="G351" l="1"/>
  <c r="Q351" s="1"/>
  <c r="F351"/>
  <c r="C352" s="1"/>
  <c r="D352" l="1"/>
  <c r="BX351"/>
  <c r="BZ351"/>
  <c r="E352"/>
  <c r="F352" l="1"/>
  <c r="C353" s="1"/>
  <c r="G352"/>
  <c r="Q352" s="1"/>
  <c r="D353" l="1"/>
  <c r="E353"/>
  <c r="BZ352"/>
  <c r="BX352"/>
  <c r="G353" l="1"/>
  <c r="Q353" s="1"/>
  <c r="F353"/>
  <c r="C354" s="1"/>
  <c r="D354" l="1"/>
  <c r="BZ353"/>
  <c r="BX353"/>
  <c r="E354"/>
  <c r="F354" l="1"/>
  <c r="C355" s="1"/>
  <c r="BX355" s="1"/>
  <c r="G354"/>
  <c r="Q354" s="1"/>
  <c r="D355" l="1"/>
  <c r="BZ354"/>
  <c r="BX354"/>
  <c r="E355"/>
  <c r="BX2"/>
  <c r="BX3" l="1"/>
  <c r="BX4" s="1"/>
  <c r="K32" i="1"/>
  <c r="F355" i="2"/>
  <c r="C356" s="1"/>
  <c r="G355"/>
  <c r="Q355" s="1"/>
  <c r="L32" i="1" l="1"/>
  <c r="M32"/>
  <c r="BZ355" i="2"/>
  <c r="D356"/>
  <c r="E356"/>
  <c r="F356" l="1"/>
  <c r="C357" s="1"/>
  <c r="G356"/>
  <c r="Q356" s="1"/>
  <c r="BZ356" l="1"/>
  <c r="D357"/>
  <c r="E357"/>
  <c r="F357" l="1"/>
  <c r="C358" s="1"/>
  <c r="G357"/>
  <c r="Q357" s="1"/>
  <c r="BZ357" l="1"/>
  <c r="D358"/>
  <c r="E358"/>
  <c r="G358" l="1"/>
  <c r="Q358" s="1"/>
  <c r="F358"/>
  <c r="C359" s="1"/>
  <c r="BZ358" l="1"/>
  <c r="D359"/>
  <c r="E359"/>
  <c r="G359" l="1"/>
  <c r="Q359" s="1"/>
  <c r="F359"/>
  <c r="C360" s="1"/>
  <c r="BZ359" l="1"/>
  <c r="D360"/>
  <c r="E360"/>
  <c r="F360" l="1"/>
  <c r="C361" s="1"/>
  <c r="G360"/>
  <c r="Q360" s="1"/>
  <c r="BZ360" l="1"/>
  <c r="D361"/>
  <c r="E361"/>
  <c r="F361" l="1"/>
  <c r="C362" s="1"/>
  <c r="G361"/>
  <c r="Q361" s="1"/>
  <c r="BZ361" l="1"/>
  <c r="D362"/>
  <c r="E362"/>
  <c r="F362" l="1"/>
  <c r="C363" s="1"/>
  <c r="G362"/>
  <c r="Q362" s="1"/>
  <c r="BZ362" l="1"/>
  <c r="D363"/>
  <c r="E363"/>
  <c r="G363" l="1"/>
  <c r="Q363" s="1"/>
  <c r="F363"/>
  <c r="C364" s="1"/>
  <c r="BZ363" l="1"/>
  <c r="D364"/>
  <c r="E364"/>
  <c r="F364" l="1"/>
  <c r="C365" s="1"/>
  <c r="G364"/>
  <c r="Q364" s="1"/>
  <c r="BZ364" l="1"/>
  <c r="D365"/>
  <c r="E365"/>
  <c r="G365" l="1"/>
  <c r="Q365" s="1"/>
  <c r="F365"/>
  <c r="C366" s="1"/>
  <c r="BZ365" l="1"/>
  <c r="D366"/>
  <c r="E366"/>
  <c r="G366" l="1"/>
  <c r="Q366" s="1"/>
  <c r="F366"/>
  <c r="BZ366" l="1"/>
  <c r="BZ2" l="1"/>
  <c r="BZ3" s="1"/>
  <c r="BZ4" s="1"/>
  <c r="L33" i="1" l="1"/>
  <c r="M33"/>
  <c r="K33"/>
</calcChain>
</file>

<file path=xl/sharedStrings.xml><?xml version="1.0" encoding="utf-8"?>
<sst xmlns="http://schemas.openxmlformats.org/spreadsheetml/2006/main" count="108" uniqueCount="90">
  <si>
    <t>Property Value</t>
  </si>
  <si>
    <t>Home Loan</t>
  </si>
  <si>
    <t>Interest rate</t>
  </si>
  <si>
    <t>EMI</t>
  </si>
  <si>
    <t>Stamp duty</t>
  </si>
  <si>
    <t>Service Tax</t>
  </si>
  <si>
    <t>Registration</t>
  </si>
  <si>
    <t>Typically not less than 15-20% of property value</t>
  </si>
  <si>
    <t>Loan Tenure (years)</t>
  </si>
  <si>
    <t>Month</t>
  </si>
  <si>
    <t>Any other costs</t>
  </si>
  <si>
    <t>Tax slab</t>
  </si>
  <si>
    <t>Interior decoration</t>
  </si>
  <si>
    <t>Rent</t>
  </si>
  <si>
    <t>Insurance</t>
  </si>
  <si>
    <t xml:space="preserve">interest </t>
  </si>
  <si>
    <t>payment</t>
  </si>
  <si>
    <t xml:space="preserve">Tax </t>
  </si>
  <si>
    <t>benefit</t>
  </si>
  <si>
    <t xml:space="preserve">Water </t>
  </si>
  <si>
    <t>Tax</t>
  </si>
  <si>
    <t xml:space="preserve">Property </t>
  </si>
  <si>
    <t>Sewage</t>
  </si>
  <si>
    <t>Standard</t>
  </si>
  <si>
    <t>deduction</t>
  </si>
  <si>
    <t>Year</t>
  </si>
  <si>
    <t>Loan</t>
  </si>
  <si>
    <t>Balance</t>
  </si>
  <si>
    <t>http://www.dnaindia.com/money/1584125/column-how-is-tax-computed-on-rental-income</t>
  </si>
  <si>
    <t>Principal</t>
  </si>
  <si>
    <t>Before handover</t>
  </si>
  <si>
    <t>Down payment*</t>
  </si>
  <si>
    <t>After  handover by builder</t>
  </si>
  <si>
    <t>After  handover to tenant</t>
  </si>
  <si>
    <t>Other costs (total)</t>
  </si>
  <si>
    <t>Society charges</t>
  </si>
  <si>
    <t xml:space="preserve">with annual increase </t>
  </si>
  <si>
    <t>Society</t>
  </si>
  <si>
    <t>Charges</t>
  </si>
  <si>
    <t>Home insurance annual premium</t>
  </si>
  <si>
    <t>Annual water tax</t>
  </si>
  <si>
    <t>Annual sewage tax</t>
  </si>
  <si>
    <t>Annual property tax</t>
  </si>
  <si>
    <t>IRR(monthly)</t>
  </si>
  <si>
    <t>End month</t>
  </si>
  <si>
    <t>Nominal</t>
  </si>
  <si>
    <t>pre-tax</t>
  </si>
  <si>
    <t>Rental</t>
  </si>
  <si>
    <t>income</t>
  </si>
  <si>
    <t>post-tax</t>
  </si>
  <si>
    <t>income/loss</t>
  </si>
  <si>
    <t>Net</t>
  </si>
  <si>
    <t>Cash</t>
  </si>
  <si>
    <t>Flow</t>
  </si>
  <si>
    <t>http://articles.economictimes.indiatimes.com/2012-04-23/personal-finance/31386956_1_deductions-home-loans-second-house</t>
  </si>
  <si>
    <t>Penalty to be paid to builder if sold early!</t>
  </si>
  <si>
    <t>Penalty per sq ft</t>
  </si>
  <si>
    <t>Total sq ft</t>
  </si>
  <si>
    <t>http://stockmusings.com/financial-leverage-in-real-estate/</t>
  </si>
  <si>
    <t>Useful links</t>
  </si>
  <si>
    <t>Note:</t>
  </si>
  <si>
    <t>1. To be used for rental property only!</t>
  </si>
  <si>
    <t>2. Losses due to lack of rent are assumed to adjusted against other income</t>
  </si>
  <si>
    <t>Real Estate Returns Calculator  (fill only green cells)</t>
  </si>
  <si>
    <t>no of months</t>
  </si>
  <si>
    <t>occupied by tenant</t>
  </si>
  <si>
    <t>Rent should not be set to</t>
  </si>
  <si>
    <t>zero even if property is</t>
  </si>
  <si>
    <t>unoccupied for entire year</t>
  </si>
  <si>
    <t>RESULT</t>
  </si>
  <si>
    <t>Penalty is applicable for (year)</t>
  </si>
  <si>
    <t>Return (CAGR)</t>
  </si>
  <si>
    <t>3. The percentage for standard deduction is taken as 30%</t>
  </si>
  <si>
    <t>Download more free personal finance calculators from</t>
  </si>
  <si>
    <t>Freefincal</t>
  </si>
  <si>
    <t>Feedback welcome: pattu@iitm.ac.in</t>
  </si>
  <si>
    <t>All  payments assumed to be made on same day!</t>
  </si>
  <si>
    <t xml:space="preserve">How many months after above payment is the </t>
  </si>
  <si>
    <t>property ready for occupation</t>
  </si>
  <si>
    <t>computed from IRR*</t>
  </si>
  <si>
    <t>Return (CAGR)*</t>
  </si>
  <si>
    <t>4. All costs (property, taxes and interiors) are assumed to be paid the same day!</t>
  </si>
  <si>
    <t>5. The EMI payment is also assumed to start only when property is ready for</t>
  </si>
  <si>
    <t>occupation.</t>
  </si>
  <si>
    <t>huge impact on returns.</t>
  </si>
  <si>
    <t xml:space="preserve">6. Although the above two points sound unrealistic, I think they not will have a </t>
  </si>
  <si>
    <t>Annual increase in property value</t>
  </si>
  <si>
    <t>Property</t>
  </si>
  <si>
    <t>Value</t>
  </si>
  <si>
    <t>(Lakhs)</t>
  </si>
</sst>
</file>

<file path=xl/styles.xml><?xml version="1.0" encoding="utf-8"?>
<styleSheet xmlns="http://schemas.openxmlformats.org/spreadsheetml/2006/main">
  <numFmts count="3">
    <numFmt numFmtId="8" formatCode="&quot;Rs.&quot;\ #,##0.00;[Red]&quot;Rs.&quot;\ \-#,##0.00"/>
    <numFmt numFmtId="43" formatCode="_ * #,##0.00_ ;_ * \-#,##0.00_ ;_ * &quot;-&quot;??_ ;_ @_ "/>
    <numFmt numFmtId="164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2" applyNumberFormat="1" applyFont="1"/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64" fontId="0" fillId="3" borderId="0" xfId="1" applyNumberFormat="1" applyFont="1" applyFill="1"/>
    <xf numFmtId="1" fontId="0" fillId="0" borderId="0" xfId="0" applyNumberForma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/>
    <xf numFmtId="0" fontId="0" fillId="2" borderId="0" xfId="0" applyFill="1" applyAlignment="1">
      <alignment horizontal="center"/>
    </xf>
    <xf numFmtId="1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5" borderId="2" xfId="0" applyFont="1" applyFill="1" applyBorder="1"/>
    <xf numFmtId="0" fontId="2" fillId="5" borderId="0" xfId="0" applyFont="1" applyFill="1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0" fillId="0" borderId="0" xfId="0" applyFont="1" applyFill="1"/>
    <xf numFmtId="0" fontId="0" fillId="5" borderId="8" xfId="0" applyFont="1" applyFill="1" applyBorder="1" applyAlignment="1"/>
    <xf numFmtId="0" fontId="0" fillId="5" borderId="1" xfId="0" applyFont="1" applyFill="1" applyBorder="1" applyAlignment="1">
      <alignment horizontal="center"/>
    </xf>
    <xf numFmtId="9" fontId="0" fillId="5" borderId="0" xfId="0" applyNumberFormat="1" applyFont="1" applyFill="1"/>
    <xf numFmtId="0" fontId="0" fillId="5" borderId="0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5" borderId="0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5" borderId="0" xfId="0" applyFont="1" applyFill="1" applyBorder="1" applyAlignment="1">
      <alignment horizontal="center"/>
    </xf>
    <xf numFmtId="0" fontId="0" fillId="6" borderId="2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10" fontId="0" fillId="4" borderId="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0" fontId="0" fillId="3" borderId="3" xfId="0" applyFont="1" applyFill="1" applyBorder="1"/>
    <xf numFmtId="0" fontId="0" fillId="5" borderId="3" xfId="0" applyFont="1" applyFill="1" applyBorder="1"/>
    <xf numFmtId="1" fontId="0" fillId="5" borderId="3" xfId="0" applyNumberFormat="1" applyFont="1" applyFill="1" applyBorder="1"/>
    <xf numFmtId="0" fontId="0" fillId="3" borderId="0" xfId="0" applyFont="1" applyFill="1" applyBorder="1"/>
    <xf numFmtId="1" fontId="0" fillId="3" borderId="0" xfId="0" applyNumberFormat="1" applyFont="1" applyFill="1" applyBorder="1"/>
    <xf numFmtId="0" fontId="0" fillId="5" borderId="11" xfId="0" applyFont="1" applyFill="1" applyBorder="1"/>
    <xf numFmtId="1" fontId="0" fillId="5" borderId="0" xfId="0" applyNumberFormat="1" applyFont="1" applyFill="1" applyBorder="1"/>
    <xf numFmtId="8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6" xfId="0" applyFont="1" applyFill="1" applyBorder="1"/>
    <xf numFmtId="0" fontId="0" fillId="5" borderId="6" xfId="0" applyFont="1" applyFill="1" applyBorder="1"/>
    <xf numFmtId="1" fontId="0" fillId="3" borderId="6" xfId="0" applyNumberFormat="1" applyFont="1" applyFill="1" applyBorder="1"/>
    <xf numFmtId="0" fontId="0" fillId="5" borderId="5" xfId="0" applyFont="1" applyFill="1" applyBorder="1"/>
    <xf numFmtId="1" fontId="0" fillId="5" borderId="6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5" borderId="0" xfId="0" applyFill="1"/>
    <xf numFmtId="0" fontId="0" fillId="0" borderId="6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25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5" fillId="6" borderId="0" xfId="3" applyFont="1" applyFill="1" applyBorder="1" applyAlignment="1" applyProtection="1">
      <alignment vertical="center"/>
    </xf>
    <xf numFmtId="1" fontId="0" fillId="4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0" borderId="1" xfId="0" applyFont="1" applyBorder="1" applyAlignment="1">
      <alignment horizontal="center" vertical="center"/>
    </xf>
    <xf numFmtId="0" fontId="6" fillId="5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 vertical="center"/>
    </xf>
    <xf numFmtId="9" fontId="0" fillId="0" borderId="7" xfId="0" applyNumberFormat="1" applyFont="1" applyFill="1" applyBorder="1" applyAlignment="1">
      <alignment horizontal="center" vertical="center"/>
    </xf>
    <xf numFmtId="0" fontId="4" fillId="6" borderId="17" xfId="3" applyFont="1" applyFill="1" applyBorder="1" applyAlignment="1" applyProtection="1">
      <alignment horizontal="center" vertical="center"/>
    </xf>
    <xf numFmtId="0" fontId="4" fillId="6" borderId="18" xfId="3" applyFont="1" applyFill="1" applyBorder="1" applyAlignment="1" applyProtection="1">
      <alignment horizontal="center" vertical="center"/>
    </xf>
    <xf numFmtId="0" fontId="4" fillId="6" borderId="19" xfId="3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"/>
  <sheetViews>
    <sheetView tabSelected="1" zoomScale="85" zoomScaleNormal="85" workbookViewId="0">
      <selection activeCell="N6" sqref="N6"/>
    </sheetView>
  </sheetViews>
  <sheetFormatPr defaultRowHeight="14.4"/>
  <cols>
    <col min="1" max="1" width="17.21875" style="26" bestFit="1" customWidth="1"/>
    <col min="2" max="2" width="12.21875" style="26" customWidth="1"/>
    <col min="3" max="3" width="14.109375" style="26" bestFit="1" customWidth="1"/>
    <col min="4" max="4" width="1.21875" style="26" customWidth="1"/>
    <col min="5" max="5" width="5.77734375" style="26" bestFit="1" customWidth="1"/>
    <col min="6" max="6" width="17.109375" style="26" bestFit="1" customWidth="1"/>
    <col min="7" max="7" width="2.77734375" style="26" customWidth="1"/>
    <col min="8" max="8" width="7.33203125" style="26" customWidth="1"/>
    <col min="9" max="9" width="1" style="68" customWidth="1"/>
    <col min="10" max="10" width="4.6640625" style="26" customWidth="1"/>
    <col min="11" max="11" width="12.6640625" style="26" hidden="1" customWidth="1"/>
    <col min="12" max="12" width="19.5546875" style="26" hidden="1" customWidth="1"/>
    <col min="13" max="13" width="14.88671875" style="26" bestFit="1" customWidth="1"/>
    <col min="14" max="14" width="14.88671875" style="26" customWidth="1"/>
    <col min="15" max="15" width="11.6640625" style="26" bestFit="1" customWidth="1"/>
    <col min="16" max="16" width="8.88671875" style="26"/>
    <col min="17" max="17" width="9.44140625" style="26" bestFit="1" customWidth="1"/>
    <col min="18" max="18" width="11.33203125" style="26" bestFit="1" customWidth="1"/>
    <col min="19" max="21" width="8.88671875" style="26"/>
    <col min="22" max="22" width="22.44140625" style="26" customWidth="1"/>
    <col min="23" max="23" width="1.109375" style="26" customWidth="1"/>
    <col min="24" max="27" width="8.88671875" style="26"/>
    <col min="28" max="28" width="1.21875" style="26" customWidth="1"/>
    <col min="29" max="32" width="8.88671875" style="26"/>
    <col min="33" max="37" width="8.88671875" style="26" customWidth="1"/>
    <col min="38" max="16384" width="8.88671875" style="26"/>
  </cols>
  <sheetData>
    <row r="1" spans="1:37" ht="15" thickBot="1">
      <c r="A1" s="88" t="s">
        <v>63</v>
      </c>
      <c r="B1" s="89"/>
      <c r="C1" s="89"/>
      <c r="D1" s="89"/>
      <c r="E1" s="90"/>
      <c r="F1" s="90"/>
      <c r="G1" s="90"/>
      <c r="H1" s="91"/>
      <c r="I1" s="77"/>
      <c r="J1" s="85" t="s">
        <v>69</v>
      </c>
      <c r="K1" s="85"/>
      <c r="L1" s="85"/>
      <c r="M1" s="85"/>
      <c r="N1" s="83" t="s">
        <v>87</v>
      </c>
      <c r="O1" s="25" t="s">
        <v>60</v>
      </c>
      <c r="Q1" s="27"/>
      <c r="R1" s="27"/>
      <c r="S1" s="27"/>
      <c r="T1" s="27"/>
      <c r="U1" s="27"/>
      <c r="V1" s="27"/>
      <c r="W1" s="28"/>
      <c r="Z1" s="29"/>
      <c r="AA1" s="29"/>
      <c r="AB1" s="29"/>
      <c r="AC1" s="29"/>
      <c r="AG1" s="27">
        <v>1</v>
      </c>
      <c r="AH1" s="27">
        <v>0</v>
      </c>
      <c r="AI1" s="30" t="s">
        <v>44</v>
      </c>
      <c r="AJ1" s="31" t="e">
        <f>#REF!*12+startmon-1</f>
        <v>#REF!</v>
      </c>
      <c r="AK1" s="32">
        <v>0.1</v>
      </c>
    </row>
    <row r="2" spans="1:37" ht="15" thickBot="1">
      <c r="A2" s="109" t="s">
        <v>30</v>
      </c>
      <c r="B2" s="109"/>
      <c r="C2" s="109"/>
      <c r="D2" s="28"/>
      <c r="E2" s="105" t="s">
        <v>33</v>
      </c>
      <c r="F2" s="106"/>
      <c r="G2" s="106"/>
      <c r="H2" s="107"/>
      <c r="I2" s="28"/>
      <c r="J2" s="86" t="s">
        <v>25</v>
      </c>
      <c r="K2" s="74"/>
      <c r="L2" s="76" t="s">
        <v>71</v>
      </c>
      <c r="M2" s="103" t="s">
        <v>80</v>
      </c>
      <c r="N2" s="83" t="s">
        <v>88</v>
      </c>
      <c r="O2" s="26" t="s">
        <v>61</v>
      </c>
      <c r="P2" s="27"/>
      <c r="Q2" s="27"/>
      <c r="R2" s="27"/>
      <c r="S2" s="33"/>
      <c r="T2" s="33"/>
      <c r="U2" s="33"/>
      <c r="V2" s="27"/>
      <c r="W2" s="28"/>
      <c r="Z2" s="29"/>
      <c r="AA2" s="29"/>
      <c r="AB2" s="29"/>
      <c r="AC2" s="29"/>
      <c r="AG2" s="27">
        <f t="shared" ref="AG2:AG68" si="0">IF(AG1="","",IF(AG1=$C$8*12,"",AG1+1))</f>
        <v>2</v>
      </c>
      <c r="AH2" s="27">
        <f>AH1+1</f>
        <v>1</v>
      </c>
      <c r="AI2" s="27"/>
      <c r="AJ2" s="27"/>
      <c r="AK2" s="32">
        <v>0.2</v>
      </c>
    </row>
    <row r="3" spans="1:37">
      <c r="A3" s="34" t="s">
        <v>0</v>
      </c>
      <c r="B3" s="34"/>
      <c r="C3" s="35">
        <v>5000000</v>
      </c>
      <c r="D3" s="28"/>
      <c r="E3" s="104" t="s">
        <v>66</v>
      </c>
      <c r="F3" s="104"/>
      <c r="G3" s="104"/>
      <c r="H3" s="104"/>
      <c r="I3" s="28"/>
      <c r="J3" s="87"/>
      <c r="K3" s="75" t="s">
        <v>43</v>
      </c>
      <c r="L3" s="9" t="s">
        <v>79</v>
      </c>
      <c r="M3" s="87"/>
      <c r="N3" s="83" t="s">
        <v>89</v>
      </c>
      <c r="O3" s="27" t="s">
        <v>62</v>
      </c>
      <c r="P3" s="27"/>
      <c r="Q3" s="27"/>
      <c r="R3" s="27"/>
      <c r="S3" s="33"/>
      <c r="T3" s="33"/>
      <c r="U3" s="33"/>
      <c r="V3" s="27"/>
      <c r="W3" s="28"/>
      <c r="Z3" s="29"/>
      <c r="AA3" s="29"/>
      <c r="AB3" s="29"/>
      <c r="AC3" s="29"/>
      <c r="AG3" s="27">
        <f t="shared" si="0"/>
        <v>3</v>
      </c>
      <c r="AH3" s="27">
        <f t="shared" ref="AH3:AH31" si="1">AH2+1</f>
        <v>2</v>
      </c>
      <c r="AI3" s="27"/>
      <c r="AJ3" s="27"/>
      <c r="AK3" s="32">
        <v>0.3</v>
      </c>
    </row>
    <row r="4" spans="1:37">
      <c r="A4" s="34" t="s">
        <v>31</v>
      </c>
      <c r="B4" s="34"/>
      <c r="C4" s="35">
        <v>1000000</v>
      </c>
      <c r="D4" s="28"/>
      <c r="E4" s="104" t="s">
        <v>67</v>
      </c>
      <c r="F4" s="104"/>
      <c r="G4" s="104"/>
      <c r="H4" s="104"/>
      <c r="I4" s="28"/>
      <c r="J4" s="70">
        <v>1</v>
      </c>
      <c r="K4" s="36">
        <f>'Cash flow chart (do not modify)'!T2</f>
        <v>-6.2574174970624466E-2</v>
      </c>
      <c r="L4" s="36">
        <f>'Cash flow chart (do not modify)'!T3</f>
        <v>-0.53948586590981118</v>
      </c>
      <c r="M4" s="36">
        <f>'Cash flow chart (do not modify)'!T4</f>
        <v>-0.3806807983435242</v>
      </c>
      <c r="N4" s="114">
        <f>value*(1+appr)/100000</f>
        <v>55</v>
      </c>
      <c r="O4" s="27" t="s">
        <v>72</v>
      </c>
      <c r="P4" s="27"/>
      <c r="Q4" s="27"/>
      <c r="R4" s="27"/>
      <c r="S4" s="33"/>
      <c r="T4" s="33"/>
      <c r="U4" s="33"/>
      <c r="V4" s="27"/>
      <c r="W4" s="28"/>
      <c r="Z4" s="29"/>
      <c r="AA4" s="29"/>
      <c r="AB4" s="29"/>
      <c r="AC4" s="29"/>
      <c r="AG4" s="27">
        <f t="shared" si="0"/>
        <v>4</v>
      </c>
      <c r="AH4" s="27">
        <f t="shared" si="1"/>
        <v>3</v>
      </c>
      <c r="AI4" s="27"/>
      <c r="AJ4" s="27"/>
      <c r="AK4" s="27"/>
    </row>
    <row r="5" spans="1:37">
      <c r="A5" s="97" t="s">
        <v>7</v>
      </c>
      <c r="B5" s="110"/>
      <c r="C5" s="98"/>
      <c r="D5" s="28"/>
      <c r="E5" s="104" t="s">
        <v>68</v>
      </c>
      <c r="F5" s="104"/>
      <c r="G5" s="104"/>
      <c r="H5" s="104"/>
      <c r="I5" s="28"/>
      <c r="J5" s="70">
        <f>'Cash flow chart (do not modify)'!V1</f>
        <v>2</v>
      </c>
      <c r="K5" s="36">
        <f>'Cash flow chart (do not modify)'!V2</f>
        <v>-2.1725464669442439E-2</v>
      </c>
      <c r="L5" s="36">
        <f>'Cash flow chart (do not modify)'!V3</f>
        <v>-0.23170326626642079</v>
      </c>
      <c r="M5" s="36">
        <f>'Cash flow chart (do not modify)'!V4</f>
        <v>-0.18385923283128008</v>
      </c>
      <c r="N5" s="114">
        <f>N4*(1+appr)</f>
        <v>60.500000000000007</v>
      </c>
      <c r="O5" s="73" t="s">
        <v>81</v>
      </c>
      <c r="P5" s="27"/>
      <c r="Q5" s="27"/>
      <c r="R5" s="27"/>
      <c r="S5" s="33"/>
      <c r="T5" s="33"/>
      <c r="U5" s="33"/>
      <c r="V5" s="27"/>
      <c r="W5" s="28"/>
      <c r="Z5" s="29"/>
      <c r="AA5" s="29"/>
      <c r="AB5" s="29"/>
      <c r="AC5" s="29"/>
      <c r="AG5" s="27">
        <f t="shared" si="0"/>
        <v>5</v>
      </c>
      <c r="AH5" s="27">
        <f t="shared" si="1"/>
        <v>4</v>
      </c>
      <c r="AI5" s="27"/>
      <c r="AJ5" s="27"/>
      <c r="AK5" s="27"/>
    </row>
    <row r="6" spans="1:37">
      <c r="A6" s="34" t="s">
        <v>1</v>
      </c>
      <c r="B6" s="34"/>
      <c r="C6" s="35">
        <f>C3-C4</f>
        <v>4000000</v>
      </c>
      <c r="D6" s="28"/>
      <c r="E6" s="92" t="s">
        <v>25</v>
      </c>
      <c r="F6" s="37" t="s">
        <v>64</v>
      </c>
      <c r="G6" s="38"/>
      <c r="H6" s="108" t="s">
        <v>13</v>
      </c>
      <c r="I6" s="28"/>
      <c r="J6" s="70">
        <f>'Cash flow chart (do not modify)'!X1</f>
        <v>3</v>
      </c>
      <c r="K6" s="36">
        <f>'Cash flow chart (do not modify)'!X2</f>
        <v>-6.8247070420245368E-3</v>
      </c>
      <c r="L6" s="36">
        <f>'Cash flow chart (do not modify)'!X3</f>
        <v>-7.8891296765736252E-2</v>
      </c>
      <c r="M6" s="36">
        <f>'Cash flow chart (do not modify)'!X4</f>
        <v>-6.6639876402220993E-2</v>
      </c>
      <c r="N6" s="114">
        <f>N5*(1+appr)</f>
        <v>66.550000000000011</v>
      </c>
      <c r="O6" s="73" t="s">
        <v>82</v>
      </c>
      <c r="P6" s="27"/>
      <c r="Q6" s="27"/>
      <c r="R6" s="27"/>
      <c r="S6" s="33"/>
      <c r="T6" s="33"/>
      <c r="U6" s="33"/>
      <c r="V6" s="27"/>
      <c r="W6" s="28"/>
      <c r="Z6" s="29"/>
      <c r="AA6" s="29"/>
      <c r="AB6" s="29"/>
      <c r="AC6" s="29"/>
      <c r="AG6" s="27">
        <f t="shared" si="0"/>
        <v>6</v>
      </c>
      <c r="AH6" s="27">
        <f t="shared" si="1"/>
        <v>5</v>
      </c>
      <c r="AI6" s="27"/>
      <c r="AJ6" s="27"/>
      <c r="AK6" s="27"/>
    </row>
    <row r="7" spans="1:37">
      <c r="A7" s="34" t="s">
        <v>2</v>
      </c>
      <c r="B7" s="34"/>
      <c r="C7" s="39">
        <v>0.105</v>
      </c>
      <c r="D7" s="28"/>
      <c r="E7" s="93"/>
      <c r="F7" s="40" t="s">
        <v>65</v>
      </c>
      <c r="G7" s="33"/>
      <c r="H7" s="108"/>
      <c r="I7" s="28"/>
      <c r="J7" s="70">
        <f>'Cash flow chart (do not modify)'!Z1</f>
        <v>4</v>
      </c>
      <c r="K7" s="36">
        <f>'Cash flow chart (do not modify)'!Z2</f>
        <v>5.0345885036903802E-4</v>
      </c>
      <c r="L7" s="36">
        <f>'Cash flow chart (do not modify)'!Z3</f>
        <v>6.0582633846484324E-3</v>
      </c>
      <c r="M7" s="36">
        <f>'Cash flow chart (do not modify)'!Z4</f>
        <v>5.3124056857219871E-3</v>
      </c>
      <c r="N7" s="114">
        <f>N6*(1+appr)</f>
        <v>73.205000000000013</v>
      </c>
      <c r="O7" s="73" t="s">
        <v>83</v>
      </c>
      <c r="P7" s="27"/>
      <c r="Q7" s="27"/>
      <c r="R7" s="27"/>
      <c r="S7" s="33"/>
      <c r="T7" s="33"/>
      <c r="U7" s="33"/>
      <c r="V7" s="27"/>
      <c r="W7" s="28"/>
      <c r="Z7" s="29"/>
      <c r="AA7" s="29"/>
      <c r="AB7" s="29"/>
      <c r="AC7" s="29"/>
      <c r="AG7" s="27">
        <f t="shared" si="0"/>
        <v>7</v>
      </c>
      <c r="AH7" s="27">
        <f t="shared" si="1"/>
        <v>6</v>
      </c>
      <c r="AI7" s="27"/>
      <c r="AJ7" s="27"/>
      <c r="AK7" s="27"/>
    </row>
    <row r="8" spans="1:37">
      <c r="A8" s="34" t="s">
        <v>8</v>
      </c>
      <c r="B8" s="34"/>
      <c r="C8" s="35">
        <v>12</v>
      </c>
      <c r="D8" s="28"/>
      <c r="E8" s="71">
        <v>1</v>
      </c>
      <c r="F8" s="81">
        <v>5</v>
      </c>
      <c r="G8" s="41"/>
      <c r="H8" s="35">
        <v>25000</v>
      </c>
      <c r="I8" s="28"/>
      <c r="J8" s="70">
        <f>'Cash flow chart (do not modify)'!AB1</f>
        <v>5</v>
      </c>
      <c r="K8" s="36">
        <f>'Cash flow chart (do not modify)'!AB2</f>
        <v>2.826321125811541E-3</v>
      </c>
      <c r="L8" s="36">
        <f>'Cash flow chart (do not modify)'!AB3</f>
        <v>3.444806617214824E-2</v>
      </c>
      <c r="M8" s="36">
        <f>'Cash flow chart (do not modify)'!AB4</f>
        <v>3.1043133135021835E-2</v>
      </c>
      <c r="N8" s="114">
        <f>N7*(1+appr)</f>
        <v>80.525500000000022</v>
      </c>
      <c r="O8" s="73" t="s">
        <v>85</v>
      </c>
      <c r="Q8" s="27"/>
      <c r="R8" s="27"/>
      <c r="S8" s="27"/>
      <c r="T8" s="27"/>
      <c r="U8" s="27"/>
      <c r="V8" s="27"/>
      <c r="W8" s="28"/>
      <c r="Z8" s="29"/>
      <c r="AA8" s="29"/>
      <c r="AB8" s="29"/>
      <c r="AC8" s="29"/>
      <c r="AG8" s="27">
        <f t="shared" si="0"/>
        <v>8</v>
      </c>
      <c r="AH8" s="27">
        <f t="shared" si="1"/>
        <v>7</v>
      </c>
      <c r="AI8" s="27"/>
      <c r="AJ8" s="27"/>
      <c r="AK8" s="27"/>
    </row>
    <row r="9" spans="1:37">
      <c r="A9" s="34" t="s">
        <v>4</v>
      </c>
      <c r="B9" s="34"/>
      <c r="C9" s="35">
        <v>250000</v>
      </c>
      <c r="D9" s="28"/>
      <c r="E9" s="71">
        <f>E8+1</f>
        <v>2</v>
      </c>
      <c r="F9" s="81">
        <v>4</v>
      </c>
      <c r="G9" s="41"/>
      <c r="H9" s="35">
        <v>25000</v>
      </c>
      <c r="I9" s="28"/>
      <c r="J9" s="70">
        <f>'Cash flow chart (do not modify)'!AD1</f>
        <v>6</v>
      </c>
      <c r="K9" s="36">
        <f>'Cash flow chart (do not modify)'!AD2</f>
        <v>4.1709422827552346E-3</v>
      </c>
      <c r="L9" s="36">
        <f>'Cash flow chart (do not modify)'!AD3</f>
        <v>5.1215607730386692E-2</v>
      </c>
      <c r="M9" s="36">
        <f>'Cash flow chart (do not modify)'!AD4</f>
        <v>4.7039509032937535E-2</v>
      </c>
      <c r="N9" s="114">
        <f>N8*(1+appr)</f>
        <v>88.578050000000033</v>
      </c>
      <c r="O9" s="73" t="s">
        <v>84</v>
      </c>
      <c r="P9" s="27"/>
      <c r="Q9" s="27"/>
      <c r="R9" s="27"/>
      <c r="S9" s="27"/>
      <c r="T9" s="27"/>
      <c r="U9" s="27"/>
      <c r="V9" s="27"/>
      <c r="W9" s="28"/>
      <c r="Z9" s="29"/>
      <c r="AA9" s="29"/>
      <c r="AB9" s="29"/>
      <c r="AC9" s="29"/>
      <c r="AG9" s="27">
        <f t="shared" si="0"/>
        <v>9</v>
      </c>
      <c r="AH9" s="27">
        <f t="shared" si="1"/>
        <v>8</v>
      </c>
      <c r="AI9" s="27"/>
      <c r="AJ9" s="27"/>
      <c r="AK9" s="27"/>
    </row>
    <row r="10" spans="1:37" ht="15" thickBot="1">
      <c r="A10" s="34" t="s">
        <v>6</v>
      </c>
      <c r="B10" s="34"/>
      <c r="C10" s="35">
        <v>50000</v>
      </c>
      <c r="D10" s="28"/>
      <c r="E10" s="71">
        <f t="shared" ref="E10:E37" si="2">E9+1</f>
        <v>3</v>
      </c>
      <c r="F10" s="81">
        <v>12</v>
      </c>
      <c r="G10" s="41"/>
      <c r="H10" s="35">
        <v>27000</v>
      </c>
      <c r="I10" s="28"/>
      <c r="J10" s="70">
        <f>'Cash flow chart (do not modify)'!AF1</f>
        <v>7</v>
      </c>
      <c r="K10" s="36">
        <f>'Cash flow chart (do not modify)'!AF2</f>
        <v>5.3920355024766591E-3</v>
      </c>
      <c r="L10" s="36">
        <f>'Cash flow chart (do not modify)'!AF3</f>
        <v>6.6658224203169691E-2</v>
      </c>
      <c r="M10" s="36">
        <f>'Cash flow chart (do not modify)'!AF4</f>
        <v>6.2045865835482411E-2</v>
      </c>
      <c r="N10" s="114">
        <f>N9*(1+appr)</f>
        <v>97.435855000000046</v>
      </c>
      <c r="O10" s="27"/>
      <c r="P10" s="27"/>
      <c r="Q10" s="27"/>
      <c r="R10" s="27"/>
      <c r="S10" s="27"/>
      <c r="T10" s="27"/>
      <c r="U10" s="27"/>
      <c r="V10" s="27"/>
      <c r="W10" s="28"/>
      <c r="Z10" s="29"/>
      <c r="AA10" s="29"/>
      <c r="AB10" s="29"/>
      <c r="AC10" s="29"/>
      <c r="AG10" s="27">
        <f t="shared" si="0"/>
        <v>10</v>
      </c>
      <c r="AH10" s="27">
        <f t="shared" si="1"/>
        <v>9</v>
      </c>
      <c r="AI10" s="27"/>
      <c r="AJ10" s="27"/>
      <c r="AK10" s="27"/>
    </row>
    <row r="11" spans="1:37">
      <c r="A11" s="34" t="s">
        <v>5</v>
      </c>
      <c r="B11" s="34"/>
      <c r="C11" s="35">
        <v>154500</v>
      </c>
      <c r="D11" s="28"/>
      <c r="E11" s="71">
        <f t="shared" si="2"/>
        <v>4</v>
      </c>
      <c r="F11" s="81">
        <v>6</v>
      </c>
      <c r="G11" s="41"/>
      <c r="H11" s="35">
        <v>25000</v>
      </c>
      <c r="I11" s="28"/>
      <c r="J11" s="70">
        <f>'Cash flow chart (do not modify)'!AH1</f>
        <v>8</v>
      </c>
      <c r="K11" s="36">
        <f>'Cash flow chart (do not modify)'!AH2</f>
        <v>5.9909016870502074E-3</v>
      </c>
      <c r="L11" s="36">
        <f>'Cash flow chart (do not modify)'!AH3</f>
        <v>7.4307567788559847E-2</v>
      </c>
      <c r="M11" s="36">
        <f>'Cash flow chart (do not modify)'!AH4</f>
        <v>6.9876990149573714E-2</v>
      </c>
      <c r="N11" s="114">
        <f>N10*(1+appr)</f>
        <v>107.17944050000006</v>
      </c>
      <c r="O11" s="27"/>
      <c r="P11" s="94" t="s">
        <v>73</v>
      </c>
      <c r="Q11" s="95"/>
      <c r="R11" s="95"/>
      <c r="S11" s="95"/>
      <c r="T11" s="95"/>
      <c r="U11" s="96"/>
      <c r="V11" s="27"/>
      <c r="W11" s="28"/>
      <c r="Z11" s="29"/>
      <c r="AA11" s="29"/>
      <c r="AB11" s="29"/>
      <c r="AC11" s="29"/>
      <c r="AG11" s="27">
        <f t="shared" si="0"/>
        <v>11</v>
      </c>
      <c r="AH11" s="27">
        <f t="shared" si="1"/>
        <v>10</v>
      </c>
      <c r="AI11" s="27"/>
      <c r="AJ11" s="27"/>
      <c r="AK11" s="27"/>
    </row>
    <row r="12" spans="1:37">
      <c r="A12" s="34" t="s">
        <v>6</v>
      </c>
      <c r="B12" s="34"/>
      <c r="C12" s="35">
        <v>50000</v>
      </c>
      <c r="D12" s="28"/>
      <c r="E12" s="71">
        <f t="shared" si="2"/>
        <v>5</v>
      </c>
      <c r="F12" s="81">
        <v>5</v>
      </c>
      <c r="G12" s="41"/>
      <c r="H12" s="35">
        <v>30000</v>
      </c>
      <c r="I12" s="28"/>
      <c r="J12" s="70">
        <f>'Cash flow chart (do not modify)'!AJ1</f>
        <v>9</v>
      </c>
      <c r="K12" s="36">
        <f>'Cash flow chart (do not modify)'!AJ2</f>
        <v>6.3923581184052803E-3</v>
      </c>
      <c r="L12" s="36">
        <f>'Cash flow chart (do not modify)'!AJ3</f>
        <v>7.9463505782175536E-2</v>
      </c>
      <c r="M12" s="36">
        <f>'Cash flow chart (do not modify)'!AJ4</f>
        <v>7.5325152540219931E-2</v>
      </c>
      <c r="N12" s="114">
        <f>N11*(1+appr)</f>
        <v>117.89738455000007</v>
      </c>
      <c r="O12" s="27"/>
      <c r="P12" s="42"/>
      <c r="Q12" s="79"/>
      <c r="R12" s="80" t="s">
        <v>74</v>
      </c>
      <c r="S12" s="79"/>
      <c r="T12" s="79"/>
      <c r="U12" s="44"/>
      <c r="V12" s="27"/>
      <c r="W12" s="28"/>
      <c r="Z12" s="29"/>
      <c r="AA12" s="29"/>
      <c r="AB12" s="29"/>
      <c r="AC12" s="29"/>
      <c r="AG12" s="27">
        <f t="shared" si="0"/>
        <v>12</v>
      </c>
      <c r="AH12" s="27">
        <f t="shared" si="1"/>
        <v>11</v>
      </c>
      <c r="AI12" s="27"/>
      <c r="AJ12" s="27"/>
      <c r="AK12" s="27"/>
    </row>
    <row r="13" spans="1:37">
      <c r="A13" s="70" t="s">
        <v>10</v>
      </c>
      <c r="B13" s="34"/>
      <c r="C13" s="35"/>
      <c r="D13" s="28"/>
      <c r="E13" s="71">
        <f t="shared" si="2"/>
        <v>6</v>
      </c>
      <c r="F13" s="81">
        <v>4</v>
      </c>
      <c r="G13" s="41"/>
      <c r="H13" s="35">
        <v>31000</v>
      </c>
      <c r="I13" s="28"/>
      <c r="J13" s="70">
        <f>'Cash flow chart (do not modify)'!AL1</f>
        <v>10</v>
      </c>
      <c r="K13" s="36">
        <f>'Cash flow chart (do not modify)'!AL2</f>
        <v>6.6603509326111513E-3</v>
      </c>
      <c r="L13" s="36">
        <f>'Cash flow chart (do not modify)'!AL3</f>
        <v>8.2917973949695467E-2</v>
      </c>
      <c r="M13" s="36">
        <f>'Cash flow chart (do not modify)'!AL4</f>
        <v>7.9104552426012886E-2</v>
      </c>
      <c r="N13" s="114">
        <f>N12*(1+appr)</f>
        <v>129.68712300500007</v>
      </c>
      <c r="O13" s="27"/>
      <c r="P13" s="42"/>
      <c r="Q13" s="79" t="s">
        <v>75</v>
      </c>
      <c r="R13" s="79"/>
      <c r="S13" s="79"/>
      <c r="T13" s="79"/>
      <c r="U13" s="44"/>
      <c r="V13" s="27"/>
      <c r="W13" s="28"/>
      <c r="Z13" s="29"/>
      <c r="AA13" s="29"/>
      <c r="AB13" s="29"/>
      <c r="AC13" s="29"/>
      <c r="AG13" s="27">
        <f t="shared" si="0"/>
        <v>13</v>
      </c>
      <c r="AH13" s="27">
        <f t="shared" si="1"/>
        <v>12</v>
      </c>
      <c r="AI13" s="27"/>
      <c r="AJ13" s="27"/>
      <c r="AK13" s="27"/>
    </row>
    <row r="14" spans="1:37">
      <c r="A14" s="101" t="s">
        <v>32</v>
      </c>
      <c r="B14" s="101"/>
      <c r="C14" s="101"/>
      <c r="D14" s="28"/>
      <c r="E14" s="71">
        <f t="shared" si="2"/>
        <v>7</v>
      </c>
      <c r="F14" s="81">
        <v>12</v>
      </c>
      <c r="G14" s="41"/>
      <c r="H14" s="35">
        <v>28000</v>
      </c>
      <c r="I14" s="28"/>
      <c r="J14" s="70">
        <f>'Cash flow chart (do not modify)'!AN1</f>
        <v>11</v>
      </c>
      <c r="K14" s="36">
        <f>'Cash flow chart (do not modify)'!AN2</f>
        <v>7.0207354424030718E-3</v>
      </c>
      <c r="L14" s="36">
        <f>'Cash flow chart (do not modify)'!AN3</f>
        <v>8.7579362068213262E-2</v>
      </c>
      <c r="M14" s="36">
        <f>'Cash flow chart (do not modify)'!AN4</f>
        <v>8.3972837438547526E-2</v>
      </c>
      <c r="N14" s="114">
        <f>N13*(1+appr)</f>
        <v>142.65583530550009</v>
      </c>
      <c r="O14" s="27"/>
      <c r="P14" s="42"/>
      <c r="Q14" s="79"/>
      <c r="R14" s="79"/>
      <c r="S14" s="79"/>
      <c r="T14" s="79"/>
      <c r="U14" s="44"/>
      <c r="V14" s="27"/>
      <c r="W14" s="28"/>
      <c r="Z14" s="29"/>
      <c r="AA14" s="29"/>
      <c r="AB14" s="29"/>
      <c r="AC14" s="29"/>
      <c r="AG14" s="27">
        <f t="shared" si="0"/>
        <v>14</v>
      </c>
      <c r="AH14" s="27">
        <f t="shared" si="1"/>
        <v>13</v>
      </c>
      <c r="AI14" s="27"/>
      <c r="AJ14" s="27"/>
      <c r="AK14" s="27"/>
    </row>
    <row r="15" spans="1:37">
      <c r="A15" s="102" t="s">
        <v>12</v>
      </c>
      <c r="B15" s="102"/>
      <c r="C15" s="35">
        <v>1000000</v>
      </c>
      <c r="D15" s="28"/>
      <c r="E15" s="71">
        <f t="shared" si="2"/>
        <v>8</v>
      </c>
      <c r="F15" s="81">
        <v>6</v>
      </c>
      <c r="G15" s="41"/>
      <c r="H15" s="35">
        <v>30000</v>
      </c>
      <c r="I15" s="28"/>
      <c r="J15" s="70">
        <f>'Cash flow chart (do not modify)'!AP1</f>
        <v>12</v>
      </c>
      <c r="K15" s="36">
        <f>'Cash flow chart (do not modify)'!AP2</f>
        <v>7.1807563975165335E-3</v>
      </c>
      <c r="L15" s="36">
        <f>'Cash flow chart (do not modify)'!AP3</f>
        <v>8.9655041340606534E-2</v>
      </c>
      <c r="M15" s="36">
        <f>'Cash flow chart (do not modify)'!AP4</f>
        <v>8.6327469749025193E-2</v>
      </c>
      <c r="N15" s="114">
        <f>N14*(1+appr)</f>
        <v>156.92141883605012</v>
      </c>
      <c r="O15" s="27"/>
      <c r="P15" s="42"/>
      <c r="Q15" s="43"/>
      <c r="R15" s="43"/>
      <c r="S15" s="43"/>
      <c r="T15" s="43"/>
      <c r="U15" s="44"/>
      <c r="V15" s="27"/>
      <c r="W15" s="28"/>
      <c r="Z15" s="29"/>
      <c r="AA15" s="29"/>
      <c r="AB15" s="29"/>
      <c r="AC15" s="29"/>
      <c r="AG15" s="27">
        <f t="shared" si="0"/>
        <v>15</v>
      </c>
      <c r="AH15" s="27">
        <f t="shared" si="1"/>
        <v>14</v>
      </c>
      <c r="AI15" s="27"/>
      <c r="AJ15" s="27"/>
      <c r="AK15" s="27"/>
    </row>
    <row r="16" spans="1:37" ht="15" thickBot="1">
      <c r="A16" s="102" t="s">
        <v>10</v>
      </c>
      <c r="B16" s="102"/>
      <c r="C16" s="35"/>
      <c r="D16" s="28"/>
      <c r="E16" s="71">
        <f t="shared" si="2"/>
        <v>9</v>
      </c>
      <c r="F16" s="81">
        <v>5</v>
      </c>
      <c r="G16" s="41"/>
      <c r="H16" s="35">
        <v>33000</v>
      </c>
      <c r="I16" s="28"/>
      <c r="J16" s="70">
        <f>'Cash flow chart (do not modify)'!AR1</f>
        <v>13</v>
      </c>
      <c r="K16" s="36">
        <f>'Cash flow chart (do not modify)'!AR2</f>
        <v>7.2897550107652439E-3</v>
      </c>
      <c r="L16" s="36">
        <f>'Cash flow chart (do not modify)'!AR3</f>
        <v>9.1070973181403891E-2</v>
      </c>
      <c r="M16" s="36">
        <f>'Cash flow chart (do not modify)'!AR4</f>
        <v>8.7998565695346961E-2</v>
      </c>
      <c r="N16" s="114">
        <f>N15*(1+appr)</f>
        <v>172.61356071965514</v>
      </c>
      <c r="O16" s="27"/>
      <c r="P16" s="45"/>
      <c r="Q16" s="46"/>
      <c r="R16" s="46"/>
      <c r="S16" s="46"/>
      <c r="T16" s="46"/>
      <c r="U16" s="47"/>
      <c r="V16" s="27"/>
      <c r="W16" s="28"/>
      <c r="Z16" s="29"/>
      <c r="AA16" s="29"/>
      <c r="AB16" s="29"/>
      <c r="AC16" s="29"/>
      <c r="AG16" s="27">
        <f t="shared" si="0"/>
        <v>16</v>
      </c>
      <c r="AH16" s="27">
        <f t="shared" si="1"/>
        <v>15</v>
      </c>
      <c r="AI16" s="27"/>
      <c r="AJ16" s="27"/>
      <c r="AK16" s="27"/>
    </row>
    <row r="17" spans="1:37">
      <c r="A17" s="97" t="s">
        <v>35</v>
      </c>
      <c r="B17" s="98"/>
      <c r="C17" s="35">
        <v>5000</v>
      </c>
      <c r="D17" s="28"/>
      <c r="E17" s="71">
        <f t="shared" si="2"/>
        <v>10</v>
      </c>
      <c r="F17" s="81">
        <v>4</v>
      </c>
      <c r="G17" s="41"/>
      <c r="H17" s="35">
        <v>35000</v>
      </c>
      <c r="I17" s="28"/>
      <c r="J17" s="70">
        <f>'Cash flow chart (do not modify)'!AT1</f>
        <v>14</v>
      </c>
      <c r="K17" s="36">
        <f>'Cash flow chart (do not modify)'!AT2</f>
        <v>7.3674636432292644E-3</v>
      </c>
      <c r="L17" s="36">
        <f>'Cash flow chart (do not modify)'!AT3</f>
        <v>9.2081466342823326E-2</v>
      </c>
      <c r="M17" s="36">
        <f>'Cash flow chart (do not modify)'!AT4</f>
        <v>8.9233596747687244E-2</v>
      </c>
      <c r="N17" s="114">
        <f>N16*(1+appr)</f>
        <v>189.87491679162068</v>
      </c>
      <c r="O17" s="27"/>
      <c r="Q17" s="27"/>
      <c r="R17" s="27"/>
      <c r="S17" s="27"/>
      <c r="T17" s="27"/>
      <c r="U17" s="27"/>
      <c r="V17" s="27"/>
      <c r="W17" s="28"/>
      <c r="Z17" s="29"/>
      <c r="AA17" s="29"/>
      <c r="AB17" s="29"/>
      <c r="AC17" s="29"/>
      <c r="AG17" s="27">
        <f t="shared" si="0"/>
        <v>17</v>
      </c>
      <c r="AH17" s="27">
        <f t="shared" si="1"/>
        <v>16</v>
      </c>
      <c r="AI17" s="27"/>
      <c r="AJ17" s="27"/>
      <c r="AK17" s="27"/>
    </row>
    <row r="18" spans="1:37">
      <c r="A18" s="97" t="s">
        <v>36</v>
      </c>
      <c r="B18" s="98"/>
      <c r="C18" s="39">
        <v>0.01</v>
      </c>
      <c r="D18" s="28"/>
      <c r="E18" s="71">
        <f t="shared" si="2"/>
        <v>11</v>
      </c>
      <c r="F18" s="81">
        <v>12</v>
      </c>
      <c r="G18" s="41"/>
      <c r="H18" s="35">
        <v>35000</v>
      </c>
      <c r="I18" s="28"/>
      <c r="J18" s="70">
        <f>'Cash flow chart (do not modify)'!AV1</f>
        <v>15</v>
      </c>
      <c r="K18" s="36">
        <f>'Cash flow chart (do not modify)'!AV2</f>
        <v>7.5081434453088264E-3</v>
      </c>
      <c r="L18" s="36">
        <f>'Cash flow chart (do not modify)'!AV3</f>
        <v>9.3912994972917385E-2</v>
      </c>
      <c r="M18" s="36">
        <f>'Cash flow chart (do not modify)'!AV4</f>
        <v>9.1224594475801057E-2</v>
      </c>
      <c r="N18" s="114">
        <f>N17*(1+appr)</f>
        <v>208.86240847078275</v>
      </c>
      <c r="O18" s="27"/>
      <c r="P18" s="27"/>
      <c r="Q18" s="27"/>
      <c r="R18" s="27"/>
      <c r="S18" s="27"/>
      <c r="T18" s="27"/>
      <c r="U18" s="27"/>
      <c r="V18" s="27"/>
      <c r="W18" s="28"/>
      <c r="Z18" s="29"/>
      <c r="AA18" s="29"/>
      <c r="AB18" s="29"/>
      <c r="AC18" s="29"/>
      <c r="AG18" s="27">
        <f t="shared" si="0"/>
        <v>18</v>
      </c>
      <c r="AH18" s="27">
        <f t="shared" si="1"/>
        <v>17</v>
      </c>
      <c r="AI18" s="27"/>
      <c r="AJ18" s="27"/>
      <c r="AK18" s="27"/>
    </row>
    <row r="19" spans="1:37">
      <c r="A19" s="34" t="s">
        <v>39</v>
      </c>
      <c r="B19" s="34"/>
      <c r="C19" s="35">
        <v>5000</v>
      </c>
      <c r="D19" s="28"/>
      <c r="E19" s="71">
        <f t="shared" si="2"/>
        <v>12</v>
      </c>
      <c r="F19" s="81">
        <v>6</v>
      </c>
      <c r="G19" s="41"/>
      <c r="H19" s="35">
        <v>35000</v>
      </c>
      <c r="I19" s="28"/>
      <c r="J19" s="70">
        <f>'Cash flow chart (do not modify)'!AX1</f>
        <v>16</v>
      </c>
      <c r="K19" s="36">
        <f>'Cash flow chart (do not modify)'!AX2</f>
        <v>7.5706659568710579E-3</v>
      </c>
      <c r="L19" s="36">
        <f>'Cash flow chart (do not modify)'!AX3</f>
        <v>9.4727887082958873E-2</v>
      </c>
      <c r="M19" s="36">
        <f>'Cash flow chart (do not modify)'!AX4</f>
        <v>9.2205476901251596E-2</v>
      </c>
      <c r="N19" s="114">
        <f>N18*(1+appr)</f>
        <v>229.74864931786104</v>
      </c>
      <c r="O19" s="27"/>
      <c r="P19" s="27"/>
      <c r="Q19" s="27"/>
      <c r="R19" s="27"/>
      <c r="S19" s="27"/>
      <c r="T19" s="27"/>
      <c r="U19" s="27"/>
      <c r="V19" s="27"/>
      <c r="W19" s="28"/>
      <c r="Z19" s="29"/>
      <c r="AA19" s="29"/>
      <c r="AB19" s="29"/>
      <c r="AC19" s="29"/>
      <c r="AG19" s="27">
        <f t="shared" si="0"/>
        <v>19</v>
      </c>
      <c r="AH19" s="27">
        <f t="shared" si="1"/>
        <v>18</v>
      </c>
      <c r="AI19" s="27"/>
      <c r="AJ19" s="27"/>
      <c r="AK19" s="27"/>
    </row>
    <row r="20" spans="1:37">
      <c r="A20" s="102" t="s">
        <v>40</v>
      </c>
      <c r="B20" s="102"/>
      <c r="C20" s="35">
        <v>1000</v>
      </c>
      <c r="D20" s="28"/>
      <c r="E20" s="71">
        <f t="shared" si="2"/>
        <v>13</v>
      </c>
      <c r="F20" s="81">
        <v>5</v>
      </c>
      <c r="G20" s="41"/>
      <c r="H20" s="35">
        <v>35000</v>
      </c>
      <c r="I20" s="28"/>
      <c r="J20" s="70">
        <f>'Cash flow chart (do not modify)'!AZ1</f>
        <v>17</v>
      </c>
      <c r="K20" s="36">
        <f>'Cash flow chart (do not modify)'!AZ2</f>
        <v>7.6621876237979681E-3</v>
      </c>
      <c r="L20" s="36">
        <f>'Cash flow chart (do not modify)'!AZ3</f>
        <v>9.5921745465863406E-2</v>
      </c>
      <c r="M20" s="36">
        <f>'Cash flow chart (do not modify)'!AZ4</f>
        <v>9.3530616430481217E-2</v>
      </c>
      <c r="N20" s="114">
        <f>N19*(1+appr)</f>
        <v>252.72351424964717</v>
      </c>
      <c r="O20" s="27"/>
      <c r="P20" s="27"/>
      <c r="Q20" s="27"/>
      <c r="R20" s="27"/>
      <c r="S20" s="27"/>
      <c r="T20" s="27"/>
      <c r="U20" s="27"/>
      <c r="V20" s="27"/>
      <c r="W20" s="28"/>
      <c r="Z20" s="29"/>
      <c r="AA20" s="29"/>
      <c r="AB20" s="29"/>
      <c r="AC20" s="29"/>
      <c r="AG20" s="27">
        <f t="shared" si="0"/>
        <v>20</v>
      </c>
      <c r="AH20" s="27">
        <f t="shared" si="1"/>
        <v>19</v>
      </c>
      <c r="AI20" s="27"/>
      <c r="AJ20" s="27"/>
      <c r="AK20" s="27"/>
    </row>
    <row r="21" spans="1:37">
      <c r="A21" s="102" t="s">
        <v>41</v>
      </c>
      <c r="B21" s="102"/>
      <c r="C21" s="35">
        <v>1000</v>
      </c>
      <c r="D21" s="28"/>
      <c r="E21" s="71">
        <f t="shared" si="2"/>
        <v>14</v>
      </c>
      <c r="F21" s="81">
        <v>4</v>
      </c>
      <c r="G21" s="41"/>
      <c r="H21" s="35">
        <v>37000</v>
      </c>
      <c r="I21" s="28"/>
      <c r="J21" s="70">
        <f>'Cash flow chart (do not modify)'!BB1</f>
        <v>18</v>
      </c>
      <c r="K21" s="36">
        <f>'Cash flow chart (do not modify)'!BB2</f>
        <v>7.7356703823169603E-3</v>
      </c>
      <c r="L21" s="36">
        <f>'Cash flow chart (do not modify)'!BB3</f>
        <v>9.6881158191637118E-2</v>
      </c>
      <c r="M21" s="36">
        <f>'Cash flow chart (do not modify)'!BB4</f>
        <v>9.4609818873045287E-2</v>
      </c>
      <c r="N21" s="114">
        <f>N20*(1+appr)</f>
        <v>277.99586567461188</v>
      </c>
      <c r="O21" s="27"/>
      <c r="P21" s="27"/>
      <c r="Q21" s="27"/>
      <c r="R21" s="27"/>
      <c r="S21" s="27"/>
      <c r="T21" s="27"/>
      <c r="U21" s="27"/>
      <c r="V21" s="27"/>
      <c r="W21" s="28"/>
      <c r="Z21" s="29"/>
      <c r="AA21" s="29"/>
      <c r="AB21" s="29"/>
      <c r="AC21" s="29"/>
      <c r="AG21" s="27">
        <f t="shared" si="0"/>
        <v>21</v>
      </c>
      <c r="AH21" s="27">
        <f t="shared" si="1"/>
        <v>20</v>
      </c>
      <c r="AI21" s="27"/>
      <c r="AJ21" s="27"/>
      <c r="AK21" s="27"/>
    </row>
    <row r="22" spans="1:37">
      <c r="A22" s="102" t="s">
        <v>42</v>
      </c>
      <c r="B22" s="102"/>
      <c r="C22" s="35">
        <v>2000</v>
      </c>
      <c r="D22" s="28"/>
      <c r="E22" s="71">
        <f t="shared" si="2"/>
        <v>15</v>
      </c>
      <c r="F22" s="81">
        <v>12</v>
      </c>
      <c r="G22" s="41"/>
      <c r="H22" s="35">
        <v>37000</v>
      </c>
      <c r="I22" s="28"/>
      <c r="J22" s="70">
        <f>'Cash flow chart (do not modify)'!BD1</f>
        <v>19</v>
      </c>
      <c r="K22" s="36">
        <f>'Cash flow chart (do not modify)'!BD2</f>
        <v>7.7951477735140034E-3</v>
      </c>
      <c r="L22" s="36">
        <f>'Cash flow chart (do not modify)'!BD3</f>
        <v>9.7658276401022315E-2</v>
      </c>
      <c r="M22" s="36">
        <f>'Cash flow chart (do not modify)'!BD4</f>
        <v>9.5496381553261594E-2</v>
      </c>
      <c r="N22" s="114">
        <f>N21*(1+appr)</f>
        <v>305.79545224207311</v>
      </c>
      <c r="O22" s="27"/>
      <c r="P22" s="27"/>
      <c r="Q22" s="27"/>
      <c r="R22" s="27"/>
      <c r="S22" s="27"/>
      <c r="T22" s="27"/>
      <c r="U22" s="27"/>
      <c r="V22" s="27"/>
      <c r="W22" s="28"/>
      <c r="Z22" s="29"/>
      <c r="AA22" s="29"/>
      <c r="AB22" s="29"/>
      <c r="AC22" s="29"/>
      <c r="AG22" s="27">
        <f t="shared" si="0"/>
        <v>22</v>
      </c>
      <c r="AH22" s="27">
        <f t="shared" si="1"/>
        <v>21</v>
      </c>
      <c r="AI22" s="27"/>
      <c r="AJ22" s="27"/>
      <c r="AK22" s="27"/>
    </row>
    <row r="23" spans="1:37">
      <c r="A23" s="111" t="s">
        <v>76</v>
      </c>
      <c r="B23" s="112"/>
      <c r="C23" s="113"/>
      <c r="D23" s="28"/>
      <c r="E23" s="71">
        <f t="shared" si="2"/>
        <v>16</v>
      </c>
      <c r="F23" s="81">
        <v>6</v>
      </c>
      <c r="G23" s="41"/>
      <c r="H23" s="35">
        <v>37000</v>
      </c>
      <c r="I23" s="28"/>
      <c r="J23" s="70">
        <f>'Cash flow chart (do not modify)'!BF1</f>
        <v>20</v>
      </c>
      <c r="K23" s="36">
        <f>'Cash flow chart (do not modify)'!BF2</f>
        <v>7.8436018988833536E-3</v>
      </c>
      <c r="L23" s="36">
        <f>'Cash flow chart (do not modify)'!BF3</f>
        <v>9.8291740117623982E-2</v>
      </c>
      <c r="M23" s="36">
        <f>'Cash flow chart (do not modify)'!BF4</f>
        <v>9.6229995324954354E-2</v>
      </c>
      <c r="N23" s="114">
        <f>N22*(1+appr)</f>
        <v>336.37499746628043</v>
      </c>
      <c r="O23" s="27"/>
      <c r="P23" s="27"/>
      <c r="Q23" s="27"/>
      <c r="R23" s="27"/>
      <c r="S23" s="27"/>
      <c r="T23" s="27"/>
      <c r="U23" s="27"/>
      <c r="V23" s="27"/>
      <c r="W23" s="28"/>
      <c r="Z23" s="29"/>
      <c r="AA23" s="29"/>
      <c r="AB23" s="29"/>
      <c r="AC23" s="29"/>
      <c r="AG23" s="27">
        <f t="shared" si="0"/>
        <v>23</v>
      </c>
      <c r="AH23" s="27">
        <f t="shared" si="1"/>
        <v>22</v>
      </c>
      <c r="AI23" s="27"/>
      <c r="AJ23" s="27"/>
      <c r="AK23" s="27"/>
    </row>
    <row r="24" spans="1:37">
      <c r="A24" s="97" t="s">
        <v>77</v>
      </c>
      <c r="B24" s="110"/>
      <c r="C24" s="98"/>
      <c r="D24" s="28"/>
      <c r="E24" s="71">
        <f t="shared" si="2"/>
        <v>17</v>
      </c>
      <c r="F24" s="81">
        <v>12</v>
      </c>
      <c r="G24" s="41"/>
      <c r="H24" s="35">
        <v>37000</v>
      </c>
      <c r="I24" s="28"/>
      <c r="J24" s="70">
        <f>'Cash flow chart (do not modify)'!BH1</f>
        <v>21</v>
      </c>
      <c r="K24" s="36">
        <f>'Cash flow chart (do not modify)'!BH2</f>
        <v>7.8832796904343052E-3</v>
      </c>
      <c r="L24" s="36">
        <f>'Cash flow chart (do not modify)'!BH3</f>
        <v>9.8810716209855043E-2</v>
      </c>
      <c r="M24" s="36">
        <f>'Cash flow chart (do not modify)'!BH4</f>
        <v>9.6840846845440712E-2</v>
      </c>
      <c r="N24" s="114">
        <f>N23*(1+appr)</f>
        <v>370.0124972129085</v>
      </c>
      <c r="O24" s="27"/>
      <c r="P24" s="27"/>
      <c r="Q24" s="27"/>
      <c r="R24" s="27"/>
      <c r="S24" s="27"/>
      <c r="T24" s="27"/>
      <c r="U24" s="27"/>
      <c r="V24" s="27"/>
      <c r="W24" s="28"/>
      <c r="Z24" s="29"/>
      <c r="AA24" s="29"/>
      <c r="AB24" s="29"/>
      <c r="AC24" s="29"/>
      <c r="AG24" s="27">
        <f t="shared" si="0"/>
        <v>24</v>
      </c>
      <c r="AH24" s="27">
        <f t="shared" si="1"/>
        <v>23</v>
      </c>
      <c r="AI24" s="27"/>
      <c r="AJ24" s="27"/>
      <c r="AK24" s="27"/>
    </row>
    <row r="25" spans="1:37">
      <c r="A25" s="97" t="s">
        <v>78</v>
      </c>
      <c r="B25" s="98"/>
      <c r="C25" s="35">
        <v>10</v>
      </c>
      <c r="D25" s="28"/>
      <c r="E25" s="71">
        <f t="shared" si="2"/>
        <v>18</v>
      </c>
      <c r="F25" s="81">
        <v>12</v>
      </c>
      <c r="G25" s="41"/>
      <c r="H25" s="35">
        <v>37000</v>
      </c>
      <c r="I25" s="28"/>
      <c r="J25" s="70">
        <f>'Cash flow chart (do not modify)'!BJ1</f>
        <v>22</v>
      </c>
      <c r="K25" s="36">
        <f>'Cash flow chart (do not modify)'!BJ2</f>
        <v>7.915901629742211E-3</v>
      </c>
      <c r="L25" s="36">
        <f>'Cash flow chart (do not modify)'!BJ3</f>
        <v>9.9237571807082592E-2</v>
      </c>
      <c r="M25" s="36">
        <f>'Cash flow chart (do not modify)'!BJ4</f>
        <v>9.735217685831446E-2</v>
      </c>
      <c r="N25" s="114">
        <f>N24*(1+appr)</f>
        <v>407.01374693419939</v>
      </c>
      <c r="O25" s="27"/>
      <c r="P25" s="27"/>
      <c r="Q25" s="27"/>
      <c r="R25" s="27"/>
      <c r="S25" s="27"/>
      <c r="T25" s="27"/>
      <c r="U25" s="27"/>
      <c r="V25" s="27"/>
      <c r="W25" s="28"/>
      <c r="Z25" s="29"/>
      <c r="AA25" s="29"/>
      <c r="AB25" s="29"/>
      <c r="AC25" s="29"/>
      <c r="AG25" s="27">
        <f t="shared" si="0"/>
        <v>25</v>
      </c>
      <c r="AH25" s="27">
        <f t="shared" si="1"/>
        <v>24</v>
      </c>
      <c r="AI25" s="27"/>
      <c r="AJ25" s="27"/>
      <c r="AK25" s="27"/>
    </row>
    <row r="26" spans="1:37">
      <c r="A26" s="101" t="s">
        <v>33</v>
      </c>
      <c r="B26" s="101"/>
      <c r="C26" s="101"/>
      <c r="D26" s="28"/>
      <c r="E26" s="71">
        <f t="shared" si="2"/>
        <v>19</v>
      </c>
      <c r="F26" s="81">
        <v>12</v>
      </c>
      <c r="G26" s="41"/>
      <c r="H26" s="35">
        <v>37000</v>
      </c>
      <c r="I26" s="28"/>
      <c r="J26" s="70">
        <f>'Cash flow chart (do not modify)'!BL1</f>
        <v>23</v>
      </c>
      <c r="K26" s="36">
        <f>'Cash flow chart (do not modify)'!BL2</f>
        <v>7.942803432868616E-3</v>
      </c>
      <c r="L26" s="36">
        <f>'Cash flow chart (do not modify)'!BL3</f>
        <v>9.9589694210712176E-2</v>
      </c>
      <c r="M26" s="36">
        <f>'Cash flow chart (do not modify)'!BL4</f>
        <v>9.778214998909443E-2</v>
      </c>
      <c r="N26" s="114">
        <f>N25*(1+appr)</f>
        <v>447.71512162761934</v>
      </c>
      <c r="O26" s="27"/>
      <c r="P26" s="27"/>
      <c r="Q26" s="27"/>
      <c r="R26" s="27"/>
      <c r="S26" s="27"/>
      <c r="T26" s="27"/>
      <c r="U26" s="27"/>
      <c r="V26" s="27"/>
      <c r="W26" s="28"/>
      <c r="Z26" s="29"/>
      <c r="AA26" s="29"/>
      <c r="AB26" s="29"/>
      <c r="AC26" s="29"/>
      <c r="AG26" s="27">
        <f t="shared" si="0"/>
        <v>26</v>
      </c>
      <c r="AH26" s="27">
        <f t="shared" si="1"/>
        <v>25</v>
      </c>
      <c r="AI26" s="27"/>
      <c r="AJ26" s="27"/>
      <c r="AK26" s="27"/>
    </row>
    <row r="27" spans="1:37">
      <c r="A27" s="99" t="s">
        <v>86</v>
      </c>
      <c r="B27" s="100"/>
      <c r="C27" s="39">
        <v>0.1</v>
      </c>
      <c r="D27" s="28"/>
      <c r="E27" s="71">
        <f t="shared" si="2"/>
        <v>20</v>
      </c>
      <c r="F27" s="81">
        <v>12</v>
      </c>
      <c r="G27" s="41"/>
      <c r="H27" s="35">
        <v>37000</v>
      </c>
      <c r="I27" s="28"/>
      <c r="J27" s="70">
        <f>'Cash flow chart (do not modify)'!BN1</f>
        <v>24</v>
      </c>
      <c r="K27" s="36">
        <f>'Cash flow chart (do not modify)'!BN2</f>
        <v>7.9650345925144604E-3</v>
      </c>
      <c r="L27" s="36">
        <f>'Cash flow chart (do not modify)'!BN3</f>
        <v>9.9880759769918059E-2</v>
      </c>
      <c r="M27" s="36">
        <f>'Cash flow chart (do not modify)'!BN4</f>
        <v>9.8145171590300895E-2</v>
      </c>
      <c r="N27" s="114">
        <f>N26*(1+appr)</f>
        <v>492.48663379038129</v>
      </c>
      <c r="O27" s="27"/>
      <c r="P27" s="27"/>
      <c r="Q27" s="27"/>
      <c r="R27" s="27"/>
      <c r="S27" s="27"/>
      <c r="T27" s="27"/>
      <c r="U27" s="27"/>
      <c r="V27" s="27"/>
      <c r="W27" s="28"/>
      <c r="Z27" s="29"/>
      <c r="AA27" s="29"/>
      <c r="AB27" s="29"/>
      <c r="AC27" s="29"/>
      <c r="AG27" s="27">
        <f t="shared" si="0"/>
        <v>27</v>
      </c>
      <c r="AH27" s="27">
        <f t="shared" si="1"/>
        <v>26</v>
      </c>
      <c r="AI27" s="27"/>
      <c r="AJ27" s="27"/>
      <c r="AK27" s="27"/>
    </row>
    <row r="28" spans="1:37">
      <c r="A28" s="100" t="s">
        <v>11</v>
      </c>
      <c r="B28" s="100"/>
      <c r="C28" s="48">
        <v>0.3</v>
      </c>
      <c r="D28" s="28"/>
      <c r="E28" s="71">
        <f t="shared" si="2"/>
        <v>21</v>
      </c>
      <c r="F28" s="81">
        <v>12</v>
      </c>
      <c r="G28" s="41"/>
      <c r="H28" s="35">
        <v>37000</v>
      </c>
      <c r="I28" s="28"/>
      <c r="J28" s="70">
        <f>'Cash flow chart (do not modify)'!BP1</f>
        <v>25</v>
      </c>
      <c r="K28" s="36">
        <f>'Cash flow chart (do not modify)'!BP2</f>
        <v>7.9834283749593594E-3</v>
      </c>
      <c r="L28" s="36">
        <f>'Cash flow chart (do not modify)'!BP3</f>
        <v>0.1001216371497724</v>
      </c>
      <c r="M28" s="36">
        <f>'Cash flow chart (do not modify)'!BP4</f>
        <v>9.8452688176938238E-2</v>
      </c>
      <c r="N28" s="114">
        <f>N27*(1+appr)</f>
        <v>541.73529716941948</v>
      </c>
      <c r="O28" s="27"/>
      <c r="P28" s="27"/>
      <c r="Q28" s="27"/>
      <c r="R28" s="27"/>
      <c r="S28" s="27"/>
      <c r="T28" s="27"/>
      <c r="U28" s="27"/>
      <c r="V28" s="27"/>
      <c r="W28" s="28"/>
      <c r="Z28" s="29"/>
      <c r="AA28" s="29"/>
      <c r="AB28" s="29"/>
      <c r="AC28" s="29"/>
      <c r="AG28" s="27">
        <f t="shared" si="0"/>
        <v>28</v>
      </c>
      <c r="AH28" s="27">
        <f t="shared" si="1"/>
        <v>27</v>
      </c>
      <c r="AI28" s="27"/>
      <c r="AJ28" s="27"/>
      <c r="AK28" s="27"/>
    </row>
    <row r="29" spans="1:37">
      <c r="A29" s="102" t="s">
        <v>55</v>
      </c>
      <c r="B29" s="102"/>
      <c r="C29" s="102"/>
      <c r="D29" s="28"/>
      <c r="E29" s="71">
        <f t="shared" si="2"/>
        <v>22</v>
      </c>
      <c r="F29" s="81">
        <v>12</v>
      </c>
      <c r="G29" s="41"/>
      <c r="H29" s="35">
        <v>37000</v>
      </c>
      <c r="I29" s="28"/>
      <c r="J29" s="70">
        <f>'Cash flow chart (do not modify)'!BR1</f>
        <v>26</v>
      </c>
      <c r="K29" s="36">
        <f>'Cash flow chart (do not modify)'!BR2</f>
        <v>7.9986524691003473E-3</v>
      </c>
      <c r="L29" s="36">
        <f>'Cash flow chart (do not modify)'!BR3</f>
        <v>0.10032104217462212</v>
      </c>
      <c r="M29" s="36">
        <f>'Cash flow chart (do not modify)'!BR4</f>
        <v>9.8713970836099132E-2</v>
      </c>
      <c r="N29" s="114">
        <f>N28*(1+appr)</f>
        <v>595.90882688636145</v>
      </c>
      <c r="O29" s="27"/>
      <c r="P29" s="27"/>
      <c r="Q29" s="27"/>
      <c r="R29" s="27"/>
      <c r="S29" s="27"/>
      <c r="T29" s="27"/>
      <c r="U29" s="27"/>
      <c r="V29" s="27"/>
      <c r="W29" s="28"/>
      <c r="Z29" s="29"/>
      <c r="AA29" s="29"/>
      <c r="AB29" s="29"/>
      <c r="AC29" s="29"/>
      <c r="AG29" s="27">
        <f t="shared" si="0"/>
        <v>29</v>
      </c>
      <c r="AH29" s="27">
        <f t="shared" si="1"/>
        <v>28</v>
      </c>
      <c r="AI29" s="27"/>
      <c r="AJ29" s="27"/>
      <c r="AK29" s="27"/>
    </row>
    <row r="30" spans="1:37">
      <c r="A30" s="102" t="s">
        <v>56</v>
      </c>
      <c r="B30" s="102"/>
      <c r="C30" s="35">
        <v>200</v>
      </c>
      <c r="D30" s="28"/>
      <c r="E30" s="71">
        <f t="shared" si="2"/>
        <v>23</v>
      </c>
      <c r="F30" s="81">
        <v>12</v>
      </c>
      <c r="G30" s="41"/>
      <c r="H30" s="35">
        <v>37000</v>
      </c>
      <c r="I30" s="28"/>
      <c r="J30" s="70">
        <f>'Cash flow chart (do not modify)'!BT1</f>
        <v>27</v>
      </c>
      <c r="K30" s="36">
        <f>'Cash flow chart (do not modify)'!BT2</f>
        <v>8.0112462401303233E-3</v>
      </c>
      <c r="L30" s="36">
        <f>'Cash flow chart (do not modify)'!BT3</f>
        <v>0.10048602029417686</v>
      </c>
      <c r="M30" s="36">
        <f>'Cash flow chart (do not modify)'!BT4</f>
        <v>9.8936538862623824E-2</v>
      </c>
      <c r="N30" s="114">
        <f>N29*(1+appr)</f>
        <v>655.49970957499761</v>
      </c>
      <c r="O30" s="27"/>
      <c r="P30" s="27"/>
      <c r="Q30" s="27"/>
      <c r="R30" s="27"/>
      <c r="S30" s="27"/>
      <c r="T30" s="27"/>
      <c r="U30" s="27"/>
      <c r="V30" s="27"/>
      <c r="W30" s="28"/>
      <c r="Z30" s="29"/>
      <c r="AA30" s="29"/>
      <c r="AB30" s="29"/>
      <c r="AC30" s="29"/>
      <c r="AG30" s="27">
        <f t="shared" si="0"/>
        <v>30</v>
      </c>
      <c r="AH30" s="27">
        <f t="shared" si="1"/>
        <v>29</v>
      </c>
      <c r="AI30" s="27"/>
      <c r="AJ30" s="27"/>
      <c r="AK30" s="27"/>
    </row>
    <row r="31" spans="1:37">
      <c r="A31" s="102" t="s">
        <v>57</v>
      </c>
      <c r="B31" s="102"/>
      <c r="C31" s="35">
        <v>1500</v>
      </c>
      <c r="D31" s="28"/>
      <c r="E31" s="71">
        <f t="shared" si="2"/>
        <v>24</v>
      </c>
      <c r="F31" s="81">
        <v>12</v>
      </c>
      <c r="G31" s="41"/>
      <c r="H31" s="35">
        <v>37000</v>
      </c>
      <c r="I31" s="28"/>
      <c r="J31" s="70">
        <f>'Cash flow chart (do not modify)'!BV1</f>
        <v>28</v>
      </c>
      <c r="K31" s="36">
        <f>'Cash flow chart (do not modify)'!BV2</f>
        <v>8.0216485326900511E-3</v>
      </c>
      <c r="L31" s="36">
        <f>'Cash flow chart (do not modify)'!BV3</f>
        <v>0.10062230719391119</v>
      </c>
      <c r="M31" s="36">
        <f>'Cash flow chart (do not modify)'!BV4</f>
        <v>9.912653150273612E-2</v>
      </c>
      <c r="N31" s="114">
        <f>N30*(1+appr)</f>
        <v>721.0496805324974</v>
      </c>
      <c r="O31" s="27"/>
      <c r="P31" s="27"/>
      <c r="Q31" s="27"/>
      <c r="R31" s="27"/>
      <c r="S31" s="27"/>
      <c r="T31" s="27"/>
      <c r="U31" s="27"/>
      <c r="V31" s="27"/>
      <c r="W31" s="28"/>
      <c r="Z31" s="29"/>
      <c r="AA31" s="29"/>
      <c r="AB31" s="29"/>
      <c r="AC31" s="29"/>
      <c r="AG31" s="27">
        <f t="shared" si="0"/>
        <v>31</v>
      </c>
      <c r="AH31" s="27">
        <f t="shared" si="1"/>
        <v>30</v>
      </c>
      <c r="AI31" s="27"/>
      <c r="AJ31" s="27"/>
      <c r="AK31" s="27"/>
    </row>
    <row r="32" spans="1:37">
      <c r="A32" s="102" t="s">
        <v>70</v>
      </c>
      <c r="B32" s="102"/>
      <c r="C32" s="35">
        <v>3</v>
      </c>
      <c r="D32" s="28"/>
      <c r="E32" s="71">
        <f t="shared" si="2"/>
        <v>25</v>
      </c>
      <c r="F32" s="81">
        <v>12</v>
      </c>
      <c r="G32" s="41"/>
      <c r="H32" s="35">
        <v>37000</v>
      </c>
      <c r="I32" s="28"/>
      <c r="J32" s="70">
        <f>'Cash flow chart (do not modify)'!BX1</f>
        <v>29</v>
      </c>
      <c r="K32" s="36">
        <f>'Cash flow chart (do not modify)'!BX2</f>
        <v>8.0302186934275276E-3</v>
      </c>
      <c r="L32" s="36">
        <f>'Cash flow chart (do not modify)'!BX3</f>
        <v>0.10073460181990646</v>
      </c>
      <c r="M32" s="36">
        <f>'Cash flow chart (do not modify)'!BX4</f>
        <v>9.9289015549725412E-2</v>
      </c>
      <c r="N32" s="114">
        <f>N31*(1+appr)</f>
        <v>793.15464858574717</v>
      </c>
      <c r="O32" s="27"/>
      <c r="P32" s="27"/>
      <c r="Q32" s="27"/>
      <c r="R32" s="27"/>
      <c r="S32" s="27"/>
      <c r="T32" s="27"/>
      <c r="U32" s="27"/>
      <c r="V32" s="27"/>
      <c r="W32" s="28"/>
      <c r="Z32" s="29"/>
      <c r="AA32" s="29"/>
      <c r="AB32" s="29"/>
      <c r="AC32" s="29"/>
      <c r="AG32" s="27"/>
      <c r="AH32" s="27"/>
      <c r="AI32" s="27"/>
      <c r="AJ32" s="27"/>
      <c r="AK32" s="27"/>
    </row>
    <row r="33" spans="1:37">
      <c r="A33" s="102" t="s">
        <v>3</v>
      </c>
      <c r="B33" s="102"/>
      <c r="C33" s="60">
        <f>PMT(((1+intrate)^(1/12))-1,12*C8,-C6)</f>
        <v>47863.661751499727</v>
      </c>
      <c r="D33" s="28"/>
      <c r="E33" s="71">
        <f t="shared" si="2"/>
        <v>26</v>
      </c>
      <c r="F33" s="81">
        <v>12</v>
      </c>
      <c r="G33" s="41"/>
      <c r="H33" s="35">
        <v>37000</v>
      </c>
      <c r="I33" s="28"/>
      <c r="J33" s="49">
        <f>'Cash flow chart (do not modify)'!BZ1</f>
        <v>30</v>
      </c>
      <c r="K33" s="50">
        <f>'Cash flow chart (do not modify)'!BZ2</f>
        <v>8.0372526544288236E-3</v>
      </c>
      <c r="L33" s="50">
        <f>'Cash flow chart (do not modify)'!BZ3</f>
        <v>0.10082677550207286</v>
      </c>
      <c r="M33" s="36">
        <f>'Cash flow chart (do not modify)'!BZ4</f>
        <v>9.9428196860975371E-2</v>
      </c>
      <c r="N33" s="114">
        <f>N32*(1+appr)</f>
        <v>872.47011344432201</v>
      </c>
      <c r="O33" s="27"/>
      <c r="P33" s="27"/>
      <c r="Q33" s="27"/>
      <c r="R33" s="27"/>
      <c r="S33" s="27"/>
      <c r="T33" s="27"/>
      <c r="U33" s="27"/>
      <c r="V33" s="27"/>
      <c r="W33" s="28"/>
      <c r="Z33" s="29"/>
      <c r="AA33" s="29"/>
      <c r="AB33" s="29"/>
      <c r="AC33" s="29"/>
      <c r="AG33" s="27"/>
      <c r="AH33" s="27"/>
      <c r="AI33" s="27"/>
      <c r="AJ33" s="27"/>
      <c r="AK33" s="27"/>
    </row>
    <row r="34" spans="1:37">
      <c r="A34" s="102" t="s">
        <v>34</v>
      </c>
      <c r="B34" s="102"/>
      <c r="C34" s="61">
        <f>SUM(C9:C13)+C15+C16</f>
        <v>1504500</v>
      </c>
      <c r="D34" s="28"/>
      <c r="E34" s="71">
        <f t="shared" si="2"/>
        <v>27</v>
      </c>
      <c r="F34" s="81">
        <v>12</v>
      </c>
      <c r="G34" s="41"/>
      <c r="H34" s="35">
        <v>37000</v>
      </c>
      <c r="I34" s="28"/>
      <c r="J34" s="51"/>
      <c r="K34" s="52"/>
      <c r="L34" s="52"/>
      <c r="M34" s="72"/>
      <c r="N34" s="72"/>
      <c r="O34" s="27"/>
      <c r="P34" s="27"/>
      <c r="Q34" s="27"/>
      <c r="R34" s="27"/>
      <c r="S34" s="27"/>
      <c r="T34" s="27"/>
      <c r="U34" s="27"/>
      <c r="V34" s="27"/>
      <c r="W34" s="28"/>
      <c r="Z34" s="29"/>
      <c r="AA34" s="29"/>
      <c r="AB34" s="29"/>
      <c r="AC34" s="29"/>
      <c r="AG34" s="27"/>
      <c r="AH34" s="27"/>
      <c r="AI34" s="27"/>
      <c r="AJ34" s="27"/>
      <c r="AK34" s="27"/>
    </row>
    <row r="35" spans="1:37">
      <c r="A35" s="84"/>
      <c r="B35" s="84"/>
      <c r="C35" s="84"/>
      <c r="D35" s="53"/>
      <c r="E35" s="71">
        <f t="shared" si="2"/>
        <v>28</v>
      </c>
      <c r="F35" s="81">
        <v>12</v>
      </c>
      <c r="G35" s="41"/>
      <c r="H35" s="35">
        <v>37000</v>
      </c>
      <c r="I35" s="28"/>
      <c r="J35" s="24" t="s">
        <v>59</v>
      </c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54"/>
      <c r="V35" s="54"/>
      <c r="W35" s="28"/>
      <c r="Z35" s="29"/>
      <c r="AA35" s="29"/>
      <c r="AB35" s="29"/>
      <c r="AC35" s="29"/>
      <c r="AG35" s="27">
        <f>IF(AG31="","",IF(AG31=$C$8*12,"",AG31+1))</f>
        <v>32</v>
      </c>
      <c r="AH35" s="27"/>
      <c r="AI35" s="27"/>
      <c r="AJ35" s="27"/>
      <c r="AK35" s="27"/>
    </row>
    <row r="36" spans="1:37">
      <c r="A36" s="84"/>
      <c r="B36" s="84"/>
      <c r="C36" s="84"/>
      <c r="D36" s="56"/>
      <c r="E36" s="71">
        <f t="shared" si="2"/>
        <v>29</v>
      </c>
      <c r="F36" s="81">
        <v>12</v>
      </c>
      <c r="G36" s="41"/>
      <c r="H36" s="35">
        <v>37000</v>
      </c>
      <c r="I36" s="57"/>
      <c r="J36" s="58" t="s">
        <v>28</v>
      </c>
      <c r="K36" s="33"/>
      <c r="L36" s="33"/>
      <c r="M36" s="33"/>
      <c r="N36" s="33"/>
      <c r="O36" s="33"/>
      <c r="P36" s="33"/>
      <c r="Q36" s="33"/>
      <c r="R36" s="33"/>
      <c r="S36" s="33"/>
      <c r="T36" s="59"/>
      <c r="U36" s="33"/>
      <c r="V36" s="33"/>
      <c r="W36" s="28"/>
      <c r="Z36" s="29"/>
      <c r="AA36" s="29"/>
      <c r="AB36" s="29"/>
      <c r="AC36" s="29"/>
      <c r="AG36" s="27">
        <f t="shared" si="0"/>
        <v>33</v>
      </c>
      <c r="AH36" s="27"/>
      <c r="AI36" s="27"/>
      <c r="AJ36" s="27"/>
      <c r="AK36" s="27"/>
    </row>
    <row r="37" spans="1:37">
      <c r="A37" s="84"/>
      <c r="B37" s="84"/>
      <c r="C37" s="84"/>
      <c r="D37" s="56"/>
      <c r="E37" s="71">
        <f t="shared" si="2"/>
        <v>30</v>
      </c>
      <c r="F37" s="81">
        <v>12</v>
      </c>
      <c r="G37" s="41"/>
      <c r="H37" s="35">
        <v>37000</v>
      </c>
      <c r="I37" s="57"/>
      <c r="J37" s="58" t="s">
        <v>54</v>
      </c>
      <c r="K37" s="33"/>
      <c r="L37" s="33"/>
      <c r="M37" s="33"/>
      <c r="N37" s="33"/>
      <c r="O37" s="33"/>
      <c r="P37" s="33"/>
      <c r="Q37" s="33"/>
      <c r="R37" s="33"/>
      <c r="S37" s="33"/>
      <c r="T37" s="59"/>
      <c r="U37" s="33"/>
      <c r="V37" s="33"/>
      <c r="W37" s="28"/>
      <c r="Z37" s="29"/>
      <c r="AA37" s="29"/>
      <c r="AB37" s="29"/>
      <c r="AC37" s="29"/>
      <c r="AG37" s="27">
        <f t="shared" si="0"/>
        <v>34</v>
      </c>
      <c r="AH37" s="27"/>
      <c r="AI37" s="27"/>
      <c r="AJ37" s="27"/>
      <c r="AK37" s="27"/>
    </row>
    <row r="38" spans="1:37">
      <c r="A38" s="84"/>
      <c r="B38" s="84"/>
      <c r="C38" s="84"/>
      <c r="D38" s="62"/>
      <c r="E38" s="63"/>
      <c r="F38" s="63"/>
      <c r="G38" s="63"/>
      <c r="H38" s="63"/>
      <c r="I38" s="64"/>
      <c r="J38" s="65" t="s">
        <v>58</v>
      </c>
      <c r="K38" s="63"/>
      <c r="L38" s="63"/>
      <c r="M38" s="63"/>
      <c r="N38" s="63"/>
      <c r="O38" s="63"/>
      <c r="P38" s="63"/>
      <c r="Q38" s="63"/>
      <c r="R38" s="63"/>
      <c r="S38" s="63"/>
      <c r="T38" s="66"/>
      <c r="U38" s="63"/>
      <c r="V38" s="63"/>
      <c r="W38" s="28"/>
      <c r="Z38" s="29"/>
      <c r="AA38" s="29"/>
      <c r="AB38" s="29"/>
      <c r="AC38" s="29"/>
      <c r="AG38" s="27">
        <f t="shared" si="0"/>
        <v>35</v>
      </c>
      <c r="AH38" s="27"/>
      <c r="AI38" s="27"/>
      <c r="AJ38" s="27"/>
      <c r="AK38" s="27"/>
    </row>
    <row r="39" spans="1:37" ht="7.8" customHeight="1">
      <c r="A39" s="78"/>
      <c r="B39" s="28"/>
      <c r="C39" s="28"/>
      <c r="D39" s="28"/>
      <c r="E39" s="28"/>
      <c r="F39" s="28"/>
      <c r="G39" s="28"/>
      <c r="H39" s="28"/>
      <c r="I39" s="67"/>
      <c r="J39" s="56"/>
      <c r="K39" s="56"/>
      <c r="L39" s="56"/>
      <c r="M39" s="56"/>
      <c r="N39" s="56"/>
      <c r="O39" s="56"/>
      <c r="P39" s="28"/>
      <c r="Q39" s="28"/>
      <c r="R39" s="28"/>
      <c r="S39" s="28"/>
      <c r="T39" s="28"/>
      <c r="U39" s="28"/>
      <c r="V39" s="28"/>
      <c r="W39" s="28"/>
      <c r="Z39" s="29"/>
      <c r="AA39" s="29"/>
      <c r="AB39" s="29"/>
      <c r="AC39" s="29"/>
      <c r="AG39" s="28">
        <f t="shared" si="0"/>
        <v>36</v>
      </c>
      <c r="AH39" s="28"/>
      <c r="AI39" s="28"/>
      <c r="AJ39" s="28"/>
      <c r="AK39" s="28"/>
    </row>
    <row r="40" spans="1:37">
      <c r="J40" s="33"/>
      <c r="K40" s="33"/>
      <c r="L40" s="33"/>
      <c r="M40" s="33"/>
      <c r="N40" s="33"/>
      <c r="O40" s="33"/>
      <c r="Z40" s="29"/>
      <c r="AA40" s="29"/>
      <c r="AB40" s="29"/>
      <c r="AC40" s="29"/>
      <c r="AG40" s="26">
        <f t="shared" si="0"/>
        <v>37</v>
      </c>
    </row>
    <row r="41" spans="1:37">
      <c r="L41" s="29"/>
      <c r="M41" s="29"/>
      <c r="N41" s="29"/>
      <c r="O41" s="69"/>
      <c r="P41" s="29"/>
      <c r="Q41" s="29"/>
      <c r="Z41" s="29"/>
      <c r="AA41" s="29"/>
      <c r="AB41" s="29"/>
      <c r="AC41" s="29"/>
      <c r="AG41" s="26">
        <f t="shared" si="0"/>
        <v>38</v>
      </c>
    </row>
    <row r="42" spans="1:37">
      <c r="A42" s="29"/>
      <c r="B42" s="29"/>
      <c r="C42" s="29"/>
      <c r="L42" s="29"/>
      <c r="M42" s="29"/>
      <c r="N42" s="29"/>
      <c r="O42" s="29"/>
      <c r="P42" s="29"/>
      <c r="Q42" s="29"/>
      <c r="AG42" s="26">
        <f t="shared" si="0"/>
        <v>39</v>
      </c>
    </row>
    <row r="43" spans="1:37">
      <c r="L43" s="29"/>
      <c r="M43" s="29"/>
      <c r="N43" s="29"/>
      <c r="O43" s="29"/>
      <c r="P43" s="29"/>
      <c r="Q43" s="29"/>
      <c r="AG43" s="26">
        <f t="shared" si="0"/>
        <v>40</v>
      </c>
    </row>
    <row r="44" spans="1:37">
      <c r="L44" s="29"/>
      <c r="M44" s="29"/>
      <c r="N44" s="29"/>
      <c r="O44" s="29"/>
      <c r="P44" s="29"/>
      <c r="Q44" s="29"/>
      <c r="AG44" s="26">
        <f t="shared" si="0"/>
        <v>41</v>
      </c>
    </row>
    <row r="45" spans="1:37">
      <c r="L45" s="29"/>
      <c r="M45" s="29"/>
      <c r="N45" s="29"/>
      <c r="O45" s="29"/>
      <c r="P45" s="29"/>
      <c r="Q45" s="29"/>
      <c r="AG45" s="26">
        <f t="shared" si="0"/>
        <v>42</v>
      </c>
    </row>
    <row r="46" spans="1:37">
      <c r="AG46" s="26">
        <f t="shared" si="0"/>
        <v>43</v>
      </c>
    </row>
    <row r="47" spans="1:37">
      <c r="AG47" s="26">
        <f t="shared" si="0"/>
        <v>44</v>
      </c>
    </row>
    <row r="48" spans="1:37">
      <c r="AG48" s="26">
        <f t="shared" si="0"/>
        <v>45</v>
      </c>
    </row>
    <row r="49" spans="33:33">
      <c r="AG49" s="26">
        <f t="shared" si="0"/>
        <v>46</v>
      </c>
    </row>
    <row r="50" spans="33:33">
      <c r="AG50" s="26">
        <f t="shared" si="0"/>
        <v>47</v>
      </c>
    </row>
    <row r="51" spans="33:33">
      <c r="AG51" s="26">
        <f t="shared" si="0"/>
        <v>48</v>
      </c>
    </row>
    <row r="52" spans="33:33">
      <c r="AG52" s="26">
        <f t="shared" si="0"/>
        <v>49</v>
      </c>
    </row>
    <row r="53" spans="33:33">
      <c r="AG53" s="26">
        <f t="shared" si="0"/>
        <v>50</v>
      </c>
    </row>
    <row r="54" spans="33:33">
      <c r="AG54" s="26">
        <f t="shared" si="0"/>
        <v>51</v>
      </c>
    </row>
    <row r="55" spans="33:33">
      <c r="AG55" s="26">
        <f t="shared" si="0"/>
        <v>52</v>
      </c>
    </row>
    <row r="56" spans="33:33">
      <c r="AG56" s="26">
        <f t="shared" si="0"/>
        <v>53</v>
      </c>
    </row>
    <row r="57" spans="33:33">
      <c r="AG57" s="26">
        <f t="shared" si="0"/>
        <v>54</v>
      </c>
    </row>
    <row r="58" spans="33:33">
      <c r="AG58" s="26">
        <f t="shared" si="0"/>
        <v>55</v>
      </c>
    </row>
    <row r="59" spans="33:33">
      <c r="AG59" s="26">
        <f t="shared" si="0"/>
        <v>56</v>
      </c>
    </row>
    <row r="60" spans="33:33">
      <c r="AG60" s="26">
        <f t="shared" si="0"/>
        <v>57</v>
      </c>
    </row>
    <row r="61" spans="33:33">
      <c r="AG61" s="26">
        <f t="shared" si="0"/>
        <v>58</v>
      </c>
    </row>
    <row r="62" spans="33:33">
      <c r="AG62" s="26">
        <f t="shared" si="0"/>
        <v>59</v>
      </c>
    </row>
    <row r="63" spans="33:33">
      <c r="AG63" s="26">
        <f t="shared" si="0"/>
        <v>60</v>
      </c>
    </row>
    <row r="64" spans="33:33">
      <c r="AG64" s="26">
        <f t="shared" si="0"/>
        <v>61</v>
      </c>
    </row>
    <row r="65" spans="33:33">
      <c r="AG65" s="26">
        <f t="shared" si="0"/>
        <v>62</v>
      </c>
    </row>
    <row r="66" spans="33:33">
      <c r="AG66" s="26">
        <f t="shared" si="0"/>
        <v>63</v>
      </c>
    </row>
    <row r="67" spans="33:33">
      <c r="AG67" s="26">
        <f t="shared" si="0"/>
        <v>64</v>
      </c>
    </row>
    <row r="68" spans="33:33">
      <c r="AG68" s="26">
        <f t="shared" si="0"/>
        <v>65</v>
      </c>
    </row>
    <row r="69" spans="33:33">
      <c r="AG69" s="26">
        <f t="shared" ref="AG69:AG132" si="3">IF(AG68="","",IF(AG68=$C$8*12,"",AG68+1))</f>
        <v>66</v>
      </c>
    </row>
    <row r="70" spans="33:33">
      <c r="AG70" s="26">
        <f t="shared" si="3"/>
        <v>67</v>
      </c>
    </row>
    <row r="71" spans="33:33">
      <c r="AG71" s="26">
        <f t="shared" si="3"/>
        <v>68</v>
      </c>
    </row>
    <row r="72" spans="33:33">
      <c r="AG72" s="26">
        <f t="shared" si="3"/>
        <v>69</v>
      </c>
    </row>
    <row r="73" spans="33:33">
      <c r="AG73" s="26">
        <f t="shared" si="3"/>
        <v>70</v>
      </c>
    </row>
    <row r="74" spans="33:33">
      <c r="AG74" s="26">
        <f t="shared" si="3"/>
        <v>71</v>
      </c>
    </row>
    <row r="75" spans="33:33">
      <c r="AG75" s="26">
        <f t="shared" si="3"/>
        <v>72</v>
      </c>
    </row>
    <row r="76" spans="33:33">
      <c r="AG76" s="26">
        <f t="shared" si="3"/>
        <v>73</v>
      </c>
    </row>
    <row r="77" spans="33:33">
      <c r="AG77" s="26">
        <f t="shared" si="3"/>
        <v>74</v>
      </c>
    </row>
    <row r="78" spans="33:33">
      <c r="AG78" s="26">
        <f t="shared" si="3"/>
        <v>75</v>
      </c>
    </row>
    <row r="79" spans="33:33">
      <c r="AG79" s="26">
        <f t="shared" si="3"/>
        <v>76</v>
      </c>
    </row>
    <row r="80" spans="33:33">
      <c r="AG80" s="26">
        <f t="shared" si="3"/>
        <v>77</v>
      </c>
    </row>
    <row r="81" spans="33:33">
      <c r="AG81" s="26">
        <f t="shared" si="3"/>
        <v>78</v>
      </c>
    </row>
    <row r="82" spans="33:33">
      <c r="AG82" s="26">
        <f t="shared" si="3"/>
        <v>79</v>
      </c>
    </row>
    <row r="83" spans="33:33">
      <c r="AG83" s="26">
        <f t="shared" si="3"/>
        <v>80</v>
      </c>
    </row>
    <row r="84" spans="33:33">
      <c r="AG84" s="26">
        <f t="shared" si="3"/>
        <v>81</v>
      </c>
    </row>
    <row r="85" spans="33:33">
      <c r="AG85" s="26">
        <f t="shared" si="3"/>
        <v>82</v>
      </c>
    </row>
    <row r="86" spans="33:33">
      <c r="AG86" s="26">
        <f t="shared" si="3"/>
        <v>83</v>
      </c>
    </row>
    <row r="87" spans="33:33">
      <c r="AG87" s="26">
        <f t="shared" si="3"/>
        <v>84</v>
      </c>
    </row>
    <row r="88" spans="33:33">
      <c r="AG88" s="26">
        <f t="shared" si="3"/>
        <v>85</v>
      </c>
    </row>
    <row r="89" spans="33:33">
      <c r="AG89" s="26">
        <f t="shared" si="3"/>
        <v>86</v>
      </c>
    </row>
    <row r="90" spans="33:33">
      <c r="AG90" s="26">
        <f t="shared" si="3"/>
        <v>87</v>
      </c>
    </row>
    <row r="91" spans="33:33">
      <c r="AG91" s="26">
        <f t="shared" si="3"/>
        <v>88</v>
      </c>
    </row>
    <row r="92" spans="33:33">
      <c r="AG92" s="26">
        <f t="shared" si="3"/>
        <v>89</v>
      </c>
    </row>
    <row r="93" spans="33:33">
      <c r="AG93" s="26">
        <f t="shared" si="3"/>
        <v>90</v>
      </c>
    </row>
    <row r="94" spans="33:33">
      <c r="AG94" s="26">
        <f t="shared" si="3"/>
        <v>91</v>
      </c>
    </row>
    <row r="95" spans="33:33">
      <c r="AG95" s="26">
        <f t="shared" si="3"/>
        <v>92</v>
      </c>
    </row>
    <row r="96" spans="33:33">
      <c r="AG96" s="26">
        <f t="shared" si="3"/>
        <v>93</v>
      </c>
    </row>
    <row r="97" spans="33:33">
      <c r="AG97" s="26">
        <f t="shared" si="3"/>
        <v>94</v>
      </c>
    </row>
    <row r="98" spans="33:33">
      <c r="AG98" s="26">
        <f t="shared" si="3"/>
        <v>95</v>
      </c>
    </row>
    <row r="99" spans="33:33">
      <c r="AG99" s="26">
        <f t="shared" si="3"/>
        <v>96</v>
      </c>
    </row>
    <row r="100" spans="33:33">
      <c r="AG100" s="26">
        <f t="shared" si="3"/>
        <v>97</v>
      </c>
    </row>
    <row r="101" spans="33:33">
      <c r="AG101" s="26">
        <f t="shared" si="3"/>
        <v>98</v>
      </c>
    </row>
    <row r="102" spans="33:33">
      <c r="AG102" s="26">
        <f t="shared" si="3"/>
        <v>99</v>
      </c>
    </row>
    <row r="103" spans="33:33">
      <c r="AG103" s="26">
        <f t="shared" si="3"/>
        <v>100</v>
      </c>
    </row>
    <row r="104" spans="33:33">
      <c r="AG104" s="26">
        <f t="shared" si="3"/>
        <v>101</v>
      </c>
    </row>
    <row r="105" spans="33:33">
      <c r="AG105" s="26">
        <f t="shared" si="3"/>
        <v>102</v>
      </c>
    </row>
    <row r="106" spans="33:33">
      <c r="AG106" s="26">
        <f t="shared" si="3"/>
        <v>103</v>
      </c>
    </row>
    <row r="107" spans="33:33">
      <c r="AG107" s="26">
        <f t="shared" si="3"/>
        <v>104</v>
      </c>
    </row>
    <row r="108" spans="33:33">
      <c r="AG108" s="26">
        <f t="shared" si="3"/>
        <v>105</v>
      </c>
    </row>
    <row r="109" spans="33:33">
      <c r="AG109" s="26">
        <f t="shared" si="3"/>
        <v>106</v>
      </c>
    </row>
    <row r="110" spans="33:33">
      <c r="AG110" s="26">
        <f t="shared" si="3"/>
        <v>107</v>
      </c>
    </row>
    <row r="111" spans="33:33">
      <c r="AG111" s="26">
        <f t="shared" si="3"/>
        <v>108</v>
      </c>
    </row>
    <row r="112" spans="33:33">
      <c r="AG112" s="26">
        <f t="shared" si="3"/>
        <v>109</v>
      </c>
    </row>
    <row r="113" spans="33:33">
      <c r="AG113" s="26">
        <f t="shared" si="3"/>
        <v>110</v>
      </c>
    </row>
    <row r="114" spans="33:33">
      <c r="AG114" s="26">
        <f t="shared" si="3"/>
        <v>111</v>
      </c>
    </row>
    <row r="115" spans="33:33">
      <c r="AG115" s="26">
        <f t="shared" si="3"/>
        <v>112</v>
      </c>
    </row>
    <row r="116" spans="33:33">
      <c r="AG116" s="26">
        <f t="shared" si="3"/>
        <v>113</v>
      </c>
    </row>
    <row r="117" spans="33:33">
      <c r="AG117" s="26">
        <f t="shared" si="3"/>
        <v>114</v>
      </c>
    </row>
    <row r="118" spans="33:33">
      <c r="AG118" s="26">
        <f t="shared" si="3"/>
        <v>115</v>
      </c>
    </row>
    <row r="119" spans="33:33">
      <c r="AG119" s="26">
        <f t="shared" si="3"/>
        <v>116</v>
      </c>
    </row>
    <row r="120" spans="33:33">
      <c r="AG120" s="26">
        <f t="shared" si="3"/>
        <v>117</v>
      </c>
    </row>
    <row r="121" spans="33:33">
      <c r="AG121" s="26">
        <f t="shared" si="3"/>
        <v>118</v>
      </c>
    </row>
    <row r="122" spans="33:33">
      <c r="AG122" s="26">
        <f t="shared" si="3"/>
        <v>119</v>
      </c>
    </row>
    <row r="123" spans="33:33">
      <c r="AG123" s="26">
        <f t="shared" si="3"/>
        <v>120</v>
      </c>
    </row>
    <row r="124" spans="33:33">
      <c r="AG124" s="26">
        <f t="shared" si="3"/>
        <v>121</v>
      </c>
    </row>
    <row r="125" spans="33:33">
      <c r="AG125" s="26">
        <f t="shared" si="3"/>
        <v>122</v>
      </c>
    </row>
    <row r="126" spans="33:33">
      <c r="AG126" s="26">
        <f t="shared" si="3"/>
        <v>123</v>
      </c>
    </row>
    <row r="127" spans="33:33">
      <c r="AG127" s="26">
        <f t="shared" si="3"/>
        <v>124</v>
      </c>
    </row>
    <row r="128" spans="33:33">
      <c r="AG128" s="26">
        <f t="shared" si="3"/>
        <v>125</v>
      </c>
    </row>
    <row r="129" spans="33:33">
      <c r="AG129" s="26">
        <f t="shared" si="3"/>
        <v>126</v>
      </c>
    </row>
    <row r="130" spans="33:33">
      <c r="AG130" s="26">
        <f t="shared" si="3"/>
        <v>127</v>
      </c>
    </row>
    <row r="131" spans="33:33">
      <c r="AG131" s="26">
        <f t="shared" si="3"/>
        <v>128</v>
      </c>
    </row>
    <row r="132" spans="33:33">
      <c r="AG132" s="26">
        <f t="shared" si="3"/>
        <v>129</v>
      </c>
    </row>
    <row r="133" spans="33:33">
      <c r="AG133" s="26">
        <f t="shared" ref="AG133:AG148" si="4">IF(AG132="","",IF(AG132=$C$8*12,"",AG132+1))</f>
        <v>130</v>
      </c>
    </row>
    <row r="134" spans="33:33">
      <c r="AG134" s="26">
        <f t="shared" si="4"/>
        <v>131</v>
      </c>
    </row>
    <row r="135" spans="33:33">
      <c r="AG135" s="26">
        <f t="shared" si="4"/>
        <v>132</v>
      </c>
    </row>
    <row r="136" spans="33:33">
      <c r="AG136" s="26">
        <f t="shared" si="4"/>
        <v>133</v>
      </c>
    </row>
    <row r="137" spans="33:33">
      <c r="AG137" s="26">
        <f t="shared" si="4"/>
        <v>134</v>
      </c>
    </row>
    <row r="138" spans="33:33">
      <c r="AG138" s="26">
        <f t="shared" si="4"/>
        <v>135</v>
      </c>
    </row>
    <row r="139" spans="33:33">
      <c r="AG139" s="26">
        <f t="shared" si="4"/>
        <v>136</v>
      </c>
    </row>
    <row r="140" spans="33:33">
      <c r="AG140" s="26">
        <f t="shared" si="4"/>
        <v>137</v>
      </c>
    </row>
    <row r="141" spans="33:33">
      <c r="AG141" s="26">
        <f t="shared" si="4"/>
        <v>138</v>
      </c>
    </row>
    <row r="142" spans="33:33">
      <c r="AG142" s="26">
        <f t="shared" si="4"/>
        <v>139</v>
      </c>
    </row>
    <row r="143" spans="33:33">
      <c r="AG143" s="26">
        <f t="shared" si="4"/>
        <v>140</v>
      </c>
    </row>
    <row r="144" spans="33:33">
      <c r="AG144" s="26">
        <f t="shared" si="4"/>
        <v>141</v>
      </c>
    </row>
    <row r="145" spans="33:33">
      <c r="AG145" s="26">
        <f t="shared" si="4"/>
        <v>142</v>
      </c>
    </row>
    <row r="146" spans="33:33">
      <c r="AG146" s="26">
        <f t="shared" si="4"/>
        <v>143</v>
      </c>
    </row>
    <row r="147" spans="33:33">
      <c r="AG147" s="26">
        <f t="shared" si="4"/>
        <v>144</v>
      </c>
    </row>
    <row r="148" spans="33:33">
      <c r="AG148" s="26" t="str">
        <f t="shared" si="4"/>
        <v/>
      </c>
    </row>
    <row r="149" spans="33:33">
      <c r="AG149" s="26" t="str">
        <f>IF(AG148="","",IF(AG148=$C$8*12,"",AG148+1))</f>
        <v/>
      </c>
    </row>
    <row r="150" spans="33:33">
      <c r="AG150" s="26" t="str">
        <f t="shared" ref="AG150:AG213" si="5">IF(AG149="","",IF(AG149=$C$8*12,"",AG149+1))</f>
        <v/>
      </c>
    </row>
    <row r="151" spans="33:33">
      <c r="AG151" s="26" t="str">
        <f t="shared" si="5"/>
        <v/>
      </c>
    </row>
    <row r="152" spans="33:33">
      <c r="AG152" s="26" t="str">
        <f t="shared" si="5"/>
        <v/>
      </c>
    </row>
    <row r="153" spans="33:33">
      <c r="AG153" s="26" t="str">
        <f t="shared" si="5"/>
        <v/>
      </c>
    </row>
    <row r="154" spans="33:33">
      <c r="AG154" s="26" t="str">
        <f t="shared" si="5"/>
        <v/>
      </c>
    </row>
    <row r="155" spans="33:33">
      <c r="AG155" s="26" t="str">
        <f t="shared" si="5"/>
        <v/>
      </c>
    </row>
    <row r="156" spans="33:33">
      <c r="AG156" s="26" t="str">
        <f t="shared" si="5"/>
        <v/>
      </c>
    </row>
    <row r="157" spans="33:33">
      <c r="AG157" s="26" t="str">
        <f t="shared" si="5"/>
        <v/>
      </c>
    </row>
    <row r="158" spans="33:33">
      <c r="AG158" s="26" t="str">
        <f t="shared" si="5"/>
        <v/>
      </c>
    </row>
    <row r="159" spans="33:33">
      <c r="AG159" s="26" t="str">
        <f t="shared" si="5"/>
        <v/>
      </c>
    </row>
    <row r="160" spans="33:33">
      <c r="AG160" s="26" t="str">
        <f t="shared" si="5"/>
        <v/>
      </c>
    </row>
    <row r="161" spans="33:33">
      <c r="AG161" s="26" t="str">
        <f t="shared" si="5"/>
        <v/>
      </c>
    </row>
    <row r="162" spans="33:33">
      <c r="AG162" s="26" t="str">
        <f t="shared" si="5"/>
        <v/>
      </c>
    </row>
    <row r="163" spans="33:33">
      <c r="AG163" s="26" t="str">
        <f t="shared" si="5"/>
        <v/>
      </c>
    </row>
    <row r="164" spans="33:33">
      <c r="AG164" s="26" t="str">
        <f t="shared" si="5"/>
        <v/>
      </c>
    </row>
    <row r="165" spans="33:33">
      <c r="AG165" s="26" t="str">
        <f t="shared" si="5"/>
        <v/>
      </c>
    </row>
    <row r="166" spans="33:33">
      <c r="AG166" s="26" t="str">
        <f t="shared" si="5"/>
        <v/>
      </c>
    </row>
    <row r="167" spans="33:33">
      <c r="AG167" s="26" t="str">
        <f t="shared" si="5"/>
        <v/>
      </c>
    </row>
    <row r="168" spans="33:33">
      <c r="AG168" s="26" t="str">
        <f t="shared" si="5"/>
        <v/>
      </c>
    </row>
    <row r="169" spans="33:33">
      <c r="AG169" s="26" t="str">
        <f t="shared" si="5"/>
        <v/>
      </c>
    </row>
    <row r="170" spans="33:33">
      <c r="AG170" s="26" t="str">
        <f t="shared" si="5"/>
        <v/>
      </c>
    </row>
    <row r="171" spans="33:33">
      <c r="AG171" s="26" t="str">
        <f t="shared" si="5"/>
        <v/>
      </c>
    </row>
    <row r="172" spans="33:33">
      <c r="AG172" s="26" t="str">
        <f t="shared" si="5"/>
        <v/>
      </c>
    </row>
    <row r="173" spans="33:33">
      <c r="AG173" s="26" t="str">
        <f t="shared" si="5"/>
        <v/>
      </c>
    </row>
    <row r="174" spans="33:33">
      <c r="AG174" s="26" t="str">
        <f t="shared" si="5"/>
        <v/>
      </c>
    </row>
    <row r="175" spans="33:33">
      <c r="AG175" s="26" t="str">
        <f t="shared" si="5"/>
        <v/>
      </c>
    </row>
    <row r="176" spans="33:33">
      <c r="AG176" s="26" t="str">
        <f t="shared" si="5"/>
        <v/>
      </c>
    </row>
    <row r="177" spans="33:33">
      <c r="AG177" s="26" t="str">
        <f t="shared" si="5"/>
        <v/>
      </c>
    </row>
    <row r="178" spans="33:33">
      <c r="AG178" s="26" t="str">
        <f t="shared" si="5"/>
        <v/>
      </c>
    </row>
    <row r="179" spans="33:33">
      <c r="AG179" s="26" t="str">
        <f t="shared" si="5"/>
        <v/>
      </c>
    </row>
    <row r="180" spans="33:33">
      <c r="AG180" s="26" t="str">
        <f t="shared" si="5"/>
        <v/>
      </c>
    </row>
    <row r="181" spans="33:33">
      <c r="AG181" s="26" t="str">
        <f t="shared" si="5"/>
        <v/>
      </c>
    </row>
    <row r="182" spans="33:33">
      <c r="AG182" s="26" t="str">
        <f t="shared" si="5"/>
        <v/>
      </c>
    </row>
    <row r="183" spans="33:33">
      <c r="AG183" s="26" t="str">
        <f t="shared" si="5"/>
        <v/>
      </c>
    </row>
    <row r="184" spans="33:33">
      <c r="AG184" s="26" t="str">
        <f t="shared" si="5"/>
        <v/>
      </c>
    </row>
    <row r="185" spans="33:33">
      <c r="AG185" s="26" t="str">
        <f t="shared" si="5"/>
        <v/>
      </c>
    </row>
    <row r="186" spans="33:33">
      <c r="AG186" s="26" t="str">
        <f t="shared" si="5"/>
        <v/>
      </c>
    </row>
    <row r="187" spans="33:33">
      <c r="AG187" s="26" t="str">
        <f t="shared" si="5"/>
        <v/>
      </c>
    </row>
    <row r="188" spans="33:33">
      <c r="AG188" s="26" t="str">
        <f t="shared" si="5"/>
        <v/>
      </c>
    </row>
    <row r="189" spans="33:33">
      <c r="AG189" s="26" t="str">
        <f t="shared" si="5"/>
        <v/>
      </c>
    </row>
    <row r="190" spans="33:33">
      <c r="AG190" s="26" t="str">
        <f t="shared" si="5"/>
        <v/>
      </c>
    </row>
    <row r="191" spans="33:33">
      <c r="AG191" s="26" t="str">
        <f t="shared" si="5"/>
        <v/>
      </c>
    </row>
    <row r="192" spans="33:33">
      <c r="AG192" s="26" t="str">
        <f t="shared" si="5"/>
        <v/>
      </c>
    </row>
    <row r="193" spans="33:33">
      <c r="AG193" s="26" t="str">
        <f t="shared" si="5"/>
        <v/>
      </c>
    </row>
    <row r="194" spans="33:33">
      <c r="AG194" s="26" t="str">
        <f t="shared" si="5"/>
        <v/>
      </c>
    </row>
    <row r="195" spans="33:33">
      <c r="AG195" s="26" t="str">
        <f t="shared" si="5"/>
        <v/>
      </c>
    </row>
    <row r="196" spans="33:33">
      <c r="AG196" s="26" t="str">
        <f t="shared" si="5"/>
        <v/>
      </c>
    </row>
    <row r="197" spans="33:33">
      <c r="AG197" s="26" t="str">
        <f t="shared" si="5"/>
        <v/>
      </c>
    </row>
    <row r="198" spans="33:33">
      <c r="AG198" s="26" t="str">
        <f t="shared" si="5"/>
        <v/>
      </c>
    </row>
    <row r="199" spans="33:33">
      <c r="AG199" s="26" t="str">
        <f t="shared" si="5"/>
        <v/>
      </c>
    </row>
    <row r="200" spans="33:33">
      <c r="AG200" s="26" t="str">
        <f t="shared" si="5"/>
        <v/>
      </c>
    </row>
    <row r="201" spans="33:33">
      <c r="AG201" s="26" t="str">
        <f t="shared" si="5"/>
        <v/>
      </c>
    </row>
    <row r="202" spans="33:33">
      <c r="AG202" s="26" t="str">
        <f t="shared" si="5"/>
        <v/>
      </c>
    </row>
    <row r="203" spans="33:33">
      <c r="AG203" s="26" t="str">
        <f t="shared" si="5"/>
        <v/>
      </c>
    </row>
    <row r="204" spans="33:33">
      <c r="AG204" s="26" t="str">
        <f t="shared" si="5"/>
        <v/>
      </c>
    </row>
    <row r="205" spans="33:33">
      <c r="AG205" s="26" t="str">
        <f t="shared" si="5"/>
        <v/>
      </c>
    </row>
    <row r="206" spans="33:33">
      <c r="AG206" s="26" t="str">
        <f t="shared" si="5"/>
        <v/>
      </c>
    </row>
    <row r="207" spans="33:33">
      <c r="AG207" s="26" t="str">
        <f t="shared" si="5"/>
        <v/>
      </c>
    </row>
    <row r="208" spans="33:33">
      <c r="AG208" s="26" t="str">
        <f t="shared" si="5"/>
        <v/>
      </c>
    </row>
    <row r="209" spans="33:33">
      <c r="AG209" s="26" t="str">
        <f t="shared" si="5"/>
        <v/>
      </c>
    </row>
    <row r="210" spans="33:33">
      <c r="AG210" s="26" t="str">
        <f t="shared" si="5"/>
        <v/>
      </c>
    </row>
    <row r="211" spans="33:33">
      <c r="AG211" s="26" t="str">
        <f t="shared" si="5"/>
        <v/>
      </c>
    </row>
    <row r="212" spans="33:33">
      <c r="AG212" s="26" t="str">
        <f t="shared" si="5"/>
        <v/>
      </c>
    </row>
    <row r="213" spans="33:33">
      <c r="AG213" s="26" t="str">
        <f t="shared" si="5"/>
        <v/>
      </c>
    </row>
    <row r="214" spans="33:33">
      <c r="AG214" s="26" t="str">
        <f t="shared" ref="AG214:AG277" si="6">IF(AG213="","",IF(AG213=$C$8*12,"",AG213+1))</f>
        <v/>
      </c>
    </row>
    <row r="215" spans="33:33">
      <c r="AG215" s="26" t="str">
        <f t="shared" si="6"/>
        <v/>
      </c>
    </row>
    <row r="216" spans="33:33">
      <c r="AG216" s="26" t="str">
        <f t="shared" si="6"/>
        <v/>
      </c>
    </row>
    <row r="217" spans="33:33">
      <c r="AG217" s="26" t="str">
        <f t="shared" si="6"/>
        <v/>
      </c>
    </row>
    <row r="218" spans="33:33">
      <c r="AG218" s="26" t="str">
        <f t="shared" si="6"/>
        <v/>
      </c>
    </row>
    <row r="219" spans="33:33">
      <c r="AG219" s="26" t="str">
        <f t="shared" si="6"/>
        <v/>
      </c>
    </row>
    <row r="220" spans="33:33">
      <c r="AG220" s="26" t="str">
        <f t="shared" si="6"/>
        <v/>
      </c>
    </row>
    <row r="221" spans="33:33">
      <c r="AG221" s="26" t="str">
        <f t="shared" si="6"/>
        <v/>
      </c>
    </row>
    <row r="222" spans="33:33">
      <c r="AG222" s="26" t="str">
        <f t="shared" si="6"/>
        <v/>
      </c>
    </row>
    <row r="223" spans="33:33">
      <c r="AG223" s="26" t="str">
        <f t="shared" si="6"/>
        <v/>
      </c>
    </row>
    <row r="224" spans="33:33">
      <c r="AG224" s="26" t="str">
        <f t="shared" si="6"/>
        <v/>
      </c>
    </row>
    <row r="225" spans="33:33">
      <c r="AG225" s="26" t="str">
        <f t="shared" si="6"/>
        <v/>
      </c>
    </row>
    <row r="226" spans="33:33">
      <c r="AG226" s="26" t="str">
        <f t="shared" si="6"/>
        <v/>
      </c>
    </row>
    <row r="227" spans="33:33">
      <c r="AG227" s="26" t="str">
        <f t="shared" si="6"/>
        <v/>
      </c>
    </row>
    <row r="228" spans="33:33">
      <c r="AG228" s="26" t="str">
        <f t="shared" si="6"/>
        <v/>
      </c>
    </row>
    <row r="229" spans="33:33">
      <c r="AG229" s="26" t="str">
        <f t="shared" si="6"/>
        <v/>
      </c>
    </row>
    <row r="230" spans="33:33">
      <c r="AG230" s="26" t="str">
        <f t="shared" si="6"/>
        <v/>
      </c>
    </row>
    <row r="231" spans="33:33">
      <c r="AG231" s="26" t="str">
        <f t="shared" si="6"/>
        <v/>
      </c>
    </row>
    <row r="232" spans="33:33">
      <c r="AG232" s="26" t="str">
        <f t="shared" si="6"/>
        <v/>
      </c>
    </row>
    <row r="233" spans="33:33">
      <c r="AG233" s="26" t="str">
        <f t="shared" si="6"/>
        <v/>
      </c>
    </row>
    <row r="234" spans="33:33">
      <c r="AG234" s="26" t="str">
        <f t="shared" si="6"/>
        <v/>
      </c>
    </row>
    <row r="235" spans="33:33">
      <c r="AG235" s="26" t="str">
        <f t="shared" si="6"/>
        <v/>
      </c>
    </row>
    <row r="236" spans="33:33">
      <c r="AG236" s="26" t="str">
        <f t="shared" si="6"/>
        <v/>
      </c>
    </row>
    <row r="237" spans="33:33">
      <c r="AG237" s="26" t="str">
        <f t="shared" si="6"/>
        <v/>
      </c>
    </row>
    <row r="238" spans="33:33">
      <c r="AG238" s="26" t="str">
        <f t="shared" si="6"/>
        <v/>
      </c>
    </row>
    <row r="239" spans="33:33">
      <c r="AG239" s="26" t="str">
        <f t="shared" si="6"/>
        <v/>
      </c>
    </row>
    <row r="240" spans="33:33">
      <c r="AG240" s="26" t="str">
        <f t="shared" si="6"/>
        <v/>
      </c>
    </row>
    <row r="241" spans="33:33">
      <c r="AG241" s="26" t="str">
        <f t="shared" si="6"/>
        <v/>
      </c>
    </row>
    <row r="242" spans="33:33">
      <c r="AG242" s="26" t="str">
        <f t="shared" si="6"/>
        <v/>
      </c>
    </row>
    <row r="243" spans="33:33">
      <c r="AG243" s="26" t="str">
        <f t="shared" si="6"/>
        <v/>
      </c>
    </row>
    <row r="244" spans="33:33">
      <c r="AG244" s="26" t="str">
        <f t="shared" si="6"/>
        <v/>
      </c>
    </row>
    <row r="245" spans="33:33">
      <c r="AG245" s="26" t="str">
        <f t="shared" si="6"/>
        <v/>
      </c>
    </row>
    <row r="246" spans="33:33">
      <c r="AG246" s="26" t="str">
        <f t="shared" si="6"/>
        <v/>
      </c>
    </row>
    <row r="247" spans="33:33">
      <c r="AG247" s="26" t="str">
        <f t="shared" si="6"/>
        <v/>
      </c>
    </row>
    <row r="248" spans="33:33">
      <c r="AG248" s="26" t="str">
        <f t="shared" si="6"/>
        <v/>
      </c>
    </row>
    <row r="249" spans="33:33">
      <c r="AG249" s="26" t="str">
        <f t="shared" si="6"/>
        <v/>
      </c>
    </row>
    <row r="250" spans="33:33">
      <c r="AG250" s="26" t="str">
        <f t="shared" si="6"/>
        <v/>
      </c>
    </row>
    <row r="251" spans="33:33">
      <c r="AG251" s="26" t="str">
        <f t="shared" si="6"/>
        <v/>
      </c>
    </row>
    <row r="252" spans="33:33">
      <c r="AG252" s="26" t="str">
        <f t="shared" si="6"/>
        <v/>
      </c>
    </row>
    <row r="253" spans="33:33">
      <c r="AG253" s="26" t="str">
        <f t="shared" si="6"/>
        <v/>
      </c>
    </row>
    <row r="254" spans="33:33">
      <c r="AG254" s="26" t="str">
        <f t="shared" si="6"/>
        <v/>
      </c>
    </row>
    <row r="255" spans="33:33">
      <c r="AG255" s="26" t="str">
        <f t="shared" si="6"/>
        <v/>
      </c>
    </row>
    <row r="256" spans="33:33">
      <c r="AG256" s="26" t="str">
        <f t="shared" si="6"/>
        <v/>
      </c>
    </row>
    <row r="257" spans="33:33">
      <c r="AG257" s="26" t="str">
        <f t="shared" si="6"/>
        <v/>
      </c>
    </row>
    <row r="258" spans="33:33">
      <c r="AG258" s="26" t="str">
        <f t="shared" si="6"/>
        <v/>
      </c>
    </row>
    <row r="259" spans="33:33">
      <c r="AG259" s="26" t="str">
        <f t="shared" si="6"/>
        <v/>
      </c>
    </row>
    <row r="260" spans="33:33">
      <c r="AG260" s="26" t="str">
        <f t="shared" si="6"/>
        <v/>
      </c>
    </row>
    <row r="261" spans="33:33">
      <c r="AG261" s="26" t="str">
        <f t="shared" si="6"/>
        <v/>
      </c>
    </row>
    <row r="262" spans="33:33">
      <c r="AG262" s="26" t="str">
        <f t="shared" si="6"/>
        <v/>
      </c>
    </row>
    <row r="263" spans="33:33">
      <c r="AG263" s="26" t="str">
        <f t="shared" si="6"/>
        <v/>
      </c>
    </row>
    <row r="264" spans="33:33">
      <c r="AG264" s="26" t="str">
        <f t="shared" si="6"/>
        <v/>
      </c>
    </row>
    <row r="265" spans="33:33">
      <c r="AG265" s="26" t="str">
        <f t="shared" si="6"/>
        <v/>
      </c>
    </row>
    <row r="266" spans="33:33">
      <c r="AG266" s="26" t="str">
        <f t="shared" si="6"/>
        <v/>
      </c>
    </row>
    <row r="267" spans="33:33">
      <c r="AG267" s="26" t="str">
        <f t="shared" si="6"/>
        <v/>
      </c>
    </row>
    <row r="268" spans="33:33">
      <c r="AG268" s="26" t="str">
        <f t="shared" si="6"/>
        <v/>
      </c>
    </row>
    <row r="269" spans="33:33">
      <c r="AG269" s="26" t="str">
        <f t="shared" si="6"/>
        <v/>
      </c>
    </row>
    <row r="270" spans="33:33">
      <c r="AG270" s="26" t="str">
        <f t="shared" si="6"/>
        <v/>
      </c>
    </row>
    <row r="271" spans="33:33">
      <c r="AG271" s="26" t="str">
        <f t="shared" si="6"/>
        <v/>
      </c>
    </row>
    <row r="272" spans="33:33">
      <c r="AG272" s="26" t="str">
        <f t="shared" si="6"/>
        <v/>
      </c>
    </row>
    <row r="273" spans="33:33">
      <c r="AG273" s="26" t="str">
        <f t="shared" si="6"/>
        <v/>
      </c>
    </row>
    <row r="274" spans="33:33">
      <c r="AG274" s="26" t="str">
        <f t="shared" si="6"/>
        <v/>
      </c>
    </row>
    <row r="275" spans="33:33">
      <c r="AG275" s="26" t="str">
        <f t="shared" si="6"/>
        <v/>
      </c>
    </row>
    <row r="276" spans="33:33">
      <c r="AG276" s="26" t="str">
        <f t="shared" si="6"/>
        <v/>
      </c>
    </row>
    <row r="277" spans="33:33">
      <c r="AG277" s="26" t="str">
        <f t="shared" si="6"/>
        <v/>
      </c>
    </row>
    <row r="278" spans="33:33">
      <c r="AG278" s="26" t="str">
        <f t="shared" ref="AG278:AG341" si="7">IF(AG277="","",IF(AG277=$C$8*12,"",AG277+1))</f>
        <v/>
      </c>
    </row>
    <row r="279" spans="33:33">
      <c r="AG279" s="26" t="str">
        <f t="shared" si="7"/>
        <v/>
      </c>
    </row>
    <row r="280" spans="33:33">
      <c r="AG280" s="26" t="str">
        <f t="shared" si="7"/>
        <v/>
      </c>
    </row>
    <row r="281" spans="33:33">
      <c r="AG281" s="26" t="str">
        <f t="shared" si="7"/>
        <v/>
      </c>
    </row>
    <row r="282" spans="33:33">
      <c r="AG282" s="26" t="str">
        <f t="shared" si="7"/>
        <v/>
      </c>
    </row>
    <row r="283" spans="33:33">
      <c r="AG283" s="26" t="str">
        <f t="shared" si="7"/>
        <v/>
      </c>
    </row>
    <row r="284" spans="33:33">
      <c r="AG284" s="26" t="str">
        <f t="shared" si="7"/>
        <v/>
      </c>
    </row>
    <row r="285" spans="33:33">
      <c r="AG285" s="26" t="str">
        <f t="shared" si="7"/>
        <v/>
      </c>
    </row>
    <row r="286" spans="33:33">
      <c r="AG286" s="26" t="str">
        <f t="shared" si="7"/>
        <v/>
      </c>
    </row>
    <row r="287" spans="33:33">
      <c r="AG287" s="26" t="str">
        <f t="shared" si="7"/>
        <v/>
      </c>
    </row>
    <row r="288" spans="33:33">
      <c r="AG288" s="26" t="str">
        <f t="shared" si="7"/>
        <v/>
      </c>
    </row>
    <row r="289" spans="33:33">
      <c r="AG289" s="26" t="str">
        <f t="shared" si="7"/>
        <v/>
      </c>
    </row>
    <row r="290" spans="33:33">
      <c r="AG290" s="26" t="str">
        <f t="shared" si="7"/>
        <v/>
      </c>
    </row>
    <row r="291" spans="33:33">
      <c r="AG291" s="26" t="str">
        <f t="shared" si="7"/>
        <v/>
      </c>
    </row>
    <row r="292" spans="33:33">
      <c r="AG292" s="26" t="str">
        <f t="shared" si="7"/>
        <v/>
      </c>
    </row>
    <row r="293" spans="33:33">
      <c r="AG293" s="26" t="str">
        <f t="shared" si="7"/>
        <v/>
      </c>
    </row>
    <row r="294" spans="33:33">
      <c r="AG294" s="26" t="str">
        <f t="shared" si="7"/>
        <v/>
      </c>
    </row>
    <row r="295" spans="33:33">
      <c r="AG295" s="26" t="str">
        <f t="shared" si="7"/>
        <v/>
      </c>
    </row>
    <row r="296" spans="33:33">
      <c r="AG296" s="26" t="str">
        <f t="shared" si="7"/>
        <v/>
      </c>
    </row>
    <row r="297" spans="33:33">
      <c r="AG297" s="26" t="str">
        <f t="shared" si="7"/>
        <v/>
      </c>
    </row>
    <row r="298" spans="33:33">
      <c r="AG298" s="26" t="str">
        <f t="shared" si="7"/>
        <v/>
      </c>
    </row>
    <row r="299" spans="33:33">
      <c r="AG299" s="26" t="str">
        <f t="shared" si="7"/>
        <v/>
      </c>
    </row>
    <row r="300" spans="33:33">
      <c r="AG300" s="26" t="str">
        <f t="shared" si="7"/>
        <v/>
      </c>
    </row>
    <row r="301" spans="33:33">
      <c r="AG301" s="26" t="str">
        <f t="shared" si="7"/>
        <v/>
      </c>
    </row>
    <row r="302" spans="33:33">
      <c r="AG302" s="26" t="str">
        <f t="shared" si="7"/>
        <v/>
      </c>
    </row>
    <row r="303" spans="33:33">
      <c r="AG303" s="26" t="str">
        <f t="shared" si="7"/>
        <v/>
      </c>
    </row>
    <row r="304" spans="33:33">
      <c r="AG304" s="26" t="str">
        <f t="shared" si="7"/>
        <v/>
      </c>
    </row>
    <row r="305" spans="33:33">
      <c r="AG305" s="26" t="str">
        <f t="shared" si="7"/>
        <v/>
      </c>
    </row>
    <row r="306" spans="33:33">
      <c r="AG306" s="26" t="str">
        <f t="shared" si="7"/>
        <v/>
      </c>
    </row>
    <row r="307" spans="33:33">
      <c r="AG307" s="26" t="str">
        <f t="shared" si="7"/>
        <v/>
      </c>
    </row>
    <row r="308" spans="33:33">
      <c r="AG308" s="26" t="str">
        <f t="shared" si="7"/>
        <v/>
      </c>
    </row>
    <row r="309" spans="33:33">
      <c r="AG309" s="26" t="str">
        <f t="shared" si="7"/>
        <v/>
      </c>
    </row>
    <row r="310" spans="33:33">
      <c r="AG310" s="26" t="str">
        <f t="shared" si="7"/>
        <v/>
      </c>
    </row>
    <row r="311" spans="33:33">
      <c r="AG311" s="26" t="str">
        <f t="shared" si="7"/>
        <v/>
      </c>
    </row>
    <row r="312" spans="33:33">
      <c r="AG312" s="26" t="str">
        <f t="shared" si="7"/>
        <v/>
      </c>
    </row>
    <row r="313" spans="33:33">
      <c r="AG313" s="26" t="str">
        <f t="shared" si="7"/>
        <v/>
      </c>
    </row>
    <row r="314" spans="33:33">
      <c r="AG314" s="26" t="str">
        <f t="shared" si="7"/>
        <v/>
      </c>
    </row>
    <row r="315" spans="33:33">
      <c r="AG315" s="26" t="str">
        <f t="shared" si="7"/>
        <v/>
      </c>
    </row>
    <row r="316" spans="33:33">
      <c r="AG316" s="26" t="str">
        <f t="shared" si="7"/>
        <v/>
      </c>
    </row>
    <row r="317" spans="33:33">
      <c r="AG317" s="26" t="str">
        <f t="shared" si="7"/>
        <v/>
      </c>
    </row>
    <row r="318" spans="33:33">
      <c r="AG318" s="26" t="str">
        <f t="shared" si="7"/>
        <v/>
      </c>
    </row>
    <row r="319" spans="33:33">
      <c r="AG319" s="26" t="str">
        <f t="shared" si="7"/>
        <v/>
      </c>
    </row>
    <row r="320" spans="33:33">
      <c r="AG320" s="26" t="str">
        <f t="shared" si="7"/>
        <v/>
      </c>
    </row>
    <row r="321" spans="33:33">
      <c r="AG321" s="26" t="str">
        <f t="shared" si="7"/>
        <v/>
      </c>
    </row>
    <row r="322" spans="33:33">
      <c r="AG322" s="26" t="str">
        <f t="shared" si="7"/>
        <v/>
      </c>
    </row>
    <row r="323" spans="33:33">
      <c r="AG323" s="26" t="str">
        <f t="shared" si="7"/>
        <v/>
      </c>
    </row>
    <row r="324" spans="33:33">
      <c r="AG324" s="26" t="str">
        <f t="shared" si="7"/>
        <v/>
      </c>
    </row>
    <row r="325" spans="33:33">
      <c r="AG325" s="26" t="str">
        <f t="shared" si="7"/>
        <v/>
      </c>
    </row>
    <row r="326" spans="33:33">
      <c r="AG326" s="26" t="str">
        <f t="shared" si="7"/>
        <v/>
      </c>
    </row>
    <row r="327" spans="33:33">
      <c r="AG327" s="26" t="str">
        <f t="shared" si="7"/>
        <v/>
      </c>
    </row>
    <row r="328" spans="33:33">
      <c r="AG328" s="26" t="str">
        <f t="shared" si="7"/>
        <v/>
      </c>
    </row>
    <row r="329" spans="33:33">
      <c r="AG329" s="26" t="str">
        <f t="shared" si="7"/>
        <v/>
      </c>
    </row>
    <row r="330" spans="33:33">
      <c r="AG330" s="26" t="str">
        <f t="shared" si="7"/>
        <v/>
      </c>
    </row>
    <row r="331" spans="33:33">
      <c r="AG331" s="26" t="str">
        <f t="shared" si="7"/>
        <v/>
      </c>
    </row>
    <row r="332" spans="33:33">
      <c r="AG332" s="26" t="str">
        <f t="shared" si="7"/>
        <v/>
      </c>
    </row>
    <row r="333" spans="33:33">
      <c r="AG333" s="26" t="str">
        <f t="shared" si="7"/>
        <v/>
      </c>
    </row>
    <row r="334" spans="33:33">
      <c r="AG334" s="26" t="str">
        <f t="shared" si="7"/>
        <v/>
      </c>
    </row>
    <row r="335" spans="33:33">
      <c r="AG335" s="26" t="str">
        <f t="shared" si="7"/>
        <v/>
      </c>
    </row>
    <row r="336" spans="33:33">
      <c r="AG336" s="26" t="str">
        <f t="shared" si="7"/>
        <v/>
      </c>
    </row>
    <row r="337" spans="33:33">
      <c r="AG337" s="26" t="str">
        <f t="shared" si="7"/>
        <v/>
      </c>
    </row>
    <row r="338" spans="33:33">
      <c r="AG338" s="26" t="str">
        <f t="shared" si="7"/>
        <v/>
      </c>
    </row>
    <row r="339" spans="33:33">
      <c r="AG339" s="26" t="str">
        <f t="shared" si="7"/>
        <v/>
      </c>
    </row>
    <row r="340" spans="33:33">
      <c r="AG340" s="26" t="str">
        <f t="shared" si="7"/>
        <v/>
      </c>
    </row>
    <row r="341" spans="33:33">
      <c r="AG341" s="26" t="str">
        <f t="shared" si="7"/>
        <v/>
      </c>
    </row>
    <row r="342" spans="33:33">
      <c r="AG342" s="26" t="str">
        <f t="shared" ref="AG342:AG363" si="8">IF(AG341="","",IF(AG341=$C$8*12,"",AG341+1))</f>
        <v/>
      </c>
    </row>
    <row r="343" spans="33:33">
      <c r="AG343" s="26" t="str">
        <f t="shared" si="8"/>
        <v/>
      </c>
    </row>
    <row r="344" spans="33:33">
      <c r="AG344" s="26" t="str">
        <f t="shared" si="8"/>
        <v/>
      </c>
    </row>
    <row r="345" spans="33:33">
      <c r="AG345" s="26" t="str">
        <f t="shared" si="8"/>
        <v/>
      </c>
    </row>
    <row r="346" spans="33:33">
      <c r="AG346" s="26" t="str">
        <f t="shared" si="8"/>
        <v/>
      </c>
    </row>
    <row r="347" spans="33:33">
      <c r="AG347" s="26" t="str">
        <f t="shared" si="8"/>
        <v/>
      </c>
    </row>
    <row r="348" spans="33:33">
      <c r="AG348" s="26" t="str">
        <f t="shared" si="8"/>
        <v/>
      </c>
    </row>
    <row r="349" spans="33:33">
      <c r="AG349" s="26" t="str">
        <f t="shared" si="8"/>
        <v/>
      </c>
    </row>
    <row r="350" spans="33:33">
      <c r="AG350" s="26" t="str">
        <f t="shared" si="8"/>
        <v/>
      </c>
    </row>
    <row r="351" spans="33:33">
      <c r="AG351" s="26" t="str">
        <f t="shared" si="8"/>
        <v/>
      </c>
    </row>
    <row r="352" spans="33:33">
      <c r="AG352" s="26" t="str">
        <f t="shared" si="8"/>
        <v/>
      </c>
    </row>
    <row r="353" spans="33:33">
      <c r="AG353" s="26" t="str">
        <f t="shared" si="8"/>
        <v/>
      </c>
    </row>
    <row r="354" spans="33:33">
      <c r="AG354" s="26" t="str">
        <f t="shared" si="8"/>
        <v/>
      </c>
    </row>
    <row r="355" spans="33:33">
      <c r="AG355" s="26" t="str">
        <f t="shared" si="8"/>
        <v/>
      </c>
    </row>
    <row r="356" spans="33:33">
      <c r="AG356" s="26" t="str">
        <f t="shared" si="8"/>
        <v/>
      </c>
    </row>
    <row r="357" spans="33:33">
      <c r="AG357" s="26" t="str">
        <f t="shared" si="8"/>
        <v/>
      </c>
    </row>
    <row r="358" spans="33:33">
      <c r="AG358" s="26" t="str">
        <f t="shared" si="8"/>
        <v/>
      </c>
    </row>
    <row r="359" spans="33:33">
      <c r="AG359" s="26" t="str">
        <f t="shared" si="8"/>
        <v/>
      </c>
    </row>
    <row r="360" spans="33:33">
      <c r="AG360" s="26" t="str">
        <f t="shared" si="8"/>
        <v/>
      </c>
    </row>
    <row r="361" spans="33:33">
      <c r="AG361" s="26" t="str">
        <f t="shared" si="8"/>
        <v/>
      </c>
    </row>
    <row r="362" spans="33:33">
      <c r="AG362" s="26" t="str">
        <f t="shared" si="8"/>
        <v/>
      </c>
    </row>
    <row r="363" spans="33:33">
      <c r="AG363" s="26" t="str">
        <f t="shared" si="8"/>
        <v/>
      </c>
    </row>
  </sheetData>
  <mergeCells count="33">
    <mergeCell ref="A33:B33"/>
    <mergeCell ref="A34:B34"/>
    <mergeCell ref="E3:H3"/>
    <mergeCell ref="E4:H4"/>
    <mergeCell ref="E5:H5"/>
    <mergeCell ref="H6:H7"/>
    <mergeCell ref="A22:B22"/>
    <mergeCell ref="A5:C5"/>
    <mergeCell ref="A14:C14"/>
    <mergeCell ref="A15:B15"/>
    <mergeCell ref="A16:B16"/>
    <mergeCell ref="A23:C23"/>
    <mergeCell ref="A24:C24"/>
    <mergeCell ref="A32:B32"/>
    <mergeCell ref="A28:B28"/>
    <mergeCell ref="A29:C29"/>
    <mergeCell ref="A30:B30"/>
    <mergeCell ref="A31:B31"/>
    <mergeCell ref="A25:B25"/>
    <mergeCell ref="A27:B27"/>
    <mergeCell ref="A26:C26"/>
    <mergeCell ref="A17:B17"/>
    <mergeCell ref="A18:B18"/>
    <mergeCell ref="A20:B20"/>
    <mergeCell ref="A21:B21"/>
    <mergeCell ref="J1:M1"/>
    <mergeCell ref="J2:J3"/>
    <mergeCell ref="A1:H1"/>
    <mergeCell ref="E6:E7"/>
    <mergeCell ref="P11:U11"/>
    <mergeCell ref="M2:M3"/>
    <mergeCell ref="E2:H2"/>
    <mergeCell ref="A2:C2"/>
  </mergeCells>
  <dataValidations count="2">
    <dataValidation type="list" allowBlank="1" showInputMessage="1" showErrorMessage="1" sqref="C28">
      <formula1>$AK$1:$AK$3</formula1>
    </dataValidation>
    <dataValidation type="list" allowBlank="1" showInputMessage="1" showErrorMessage="1" sqref="F8:F37">
      <formula1>$AH$2:$AH$13</formula1>
    </dataValidation>
  </dataValidations>
  <hyperlinks>
    <hyperlink ref="R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73"/>
  <sheetViews>
    <sheetView zoomScale="70" zoomScaleNormal="70" workbookViewId="0">
      <selection activeCell="J7" sqref="J7"/>
    </sheetView>
  </sheetViews>
  <sheetFormatPr defaultRowHeight="14.4"/>
  <cols>
    <col min="1" max="1" width="4.6640625" style="6" bestFit="1" customWidth="1"/>
    <col min="2" max="2" width="6.44140625" style="6" bestFit="1" customWidth="1"/>
    <col min="3" max="3" width="8.21875" style="6" bestFit="1" customWidth="1"/>
    <col min="4" max="4" width="6.109375" style="6" bestFit="1" customWidth="1"/>
    <col min="5" max="5" width="8.109375" style="6" bestFit="1" customWidth="1"/>
    <col min="6" max="6" width="7.21875" style="6" bestFit="1" customWidth="1"/>
    <col min="7" max="7" width="8.33203125" style="6" bestFit="1" customWidth="1"/>
    <col min="8" max="8" width="8.77734375" style="6" bestFit="1" customWidth="1"/>
    <col min="9" max="9" width="10" style="6" customWidth="1"/>
    <col min="10" max="10" width="7.77734375" style="6" bestFit="1" customWidth="1"/>
    <col min="11" max="11" width="8.88671875" style="6"/>
    <col min="12" max="12" width="6.5546875" style="6" bestFit="1" customWidth="1"/>
    <col min="13" max="13" width="8.44140625" style="6" bestFit="1" customWidth="1"/>
    <col min="14" max="15" width="8.88671875" style="6"/>
    <col min="16" max="16" width="11.21875" style="6" bestFit="1" customWidth="1"/>
    <col min="17" max="17" width="11" style="6" bestFit="1" customWidth="1"/>
    <col min="18" max="18" width="1.109375" style="6" customWidth="1"/>
    <col min="19" max="19" width="7.33203125" style="6" customWidth="1"/>
    <col min="20" max="20" width="11" style="11" bestFit="1" customWidth="1"/>
    <col min="21" max="21" width="7.33203125" style="6" customWidth="1"/>
    <col min="22" max="22" width="11" style="11" bestFit="1" customWidth="1"/>
    <col min="23" max="23" width="7.33203125" style="6" customWidth="1"/>
    <col min="24" max="24" width="11" style="11" bestFit="1" customWidth="1"/>
    <col min="25" max="25" width="7.33203125" style="6" customWidth="1"/>
    <col min="26" max="26" width="11" style="11" bestFit="1" customWidth="1"/>
    <col min="27" max="27" width="7.33203125" style="6" customWidth="1"/>
    <col min="28" max="28" width="11" style="11" bestFit="1" customWidth="1"/>
    <col min="29" max="29" width="7.33203125" style="6" customWidth="1"/>
    <col min="30" max="30" width="11" style="11" bestFit="1" customWidth="1"/>
    <col min="31" max="31" width="7.33203125" style="6" customWidth="1"/>
    <col min="32" max="32" width="11" style="11" bestFit="1" customWidth="1"/>
    <col min="33" max="33" width="7.33203125" style="6" customWidth="1"/>
    <col min="34" max="34" width="11" style="11" bestFit="1" customWidth="1"/>
    <col min="35" max="35" width="7.33203125" style="6" customWidth="1"/>
    <col min="36" max="36" width="11.88671875" style="11" bestFit="1" customWidth="1"/>
    <col min="37" max="37" width="7.33203125" style="6" customWidth="1"/>
    <col min="38" max="38" width="11.88671875" style="11" bestFit="1" customWidth="1"/>
    <col min="39" max="39" width="7.33203125" style="6" customWidth="1"/>
    <col min="40" max="40" width="11.88671875" style="11" bestFit="1" customWidth="1"/>
    <col min="41" max="41" width="7.33203125" style="6" customWidth="1"/>
    <col min="42" max="42" width="11.88671875" style="11" bestFit="1" customWidth="1"/>
    <col min="43" max="43" width="7.33203125" style="6" customWidth="1"/>
    <col min="44" max="44" width="11.88671875" style="11" bestFit="1" customWidth="1"/>
    <col min="45" max="45" width="7.33203125" style="6" customWidth="1"/>
    <col min="46" max="46" width="11.88671875" style="11" bestFit="1" customWidth="1"/>
    <col min="47" max="47" width="7.33203125" style="6" customWidth="1"/>
    <col min="48" max="48" width="11.88671875" style="11" bestFit="1" customWidth="1"/>
    <col min="49" max="49" width="7.33203125" style="6" customWidth="1"/>
    <col min="50" max="50" width="11.88671875" style="11" bestFit="1" customWidth="1"/>
    <col min="51" max="51" width="7.33203125" style="6" customWidth="1"/>
    <col min="52" max="52" width="11.88671875" style="11" bestFit="1" customWidth="1"/>
    <col min="53" max="53" width="7.33203125" style="6" customWidth="1"/>
    <col min="54" max="54" width="11.88671875" style="11" bestFit="1" customWidth="1"/>
    <col min="55" max="55" width="7.33203125" style="6" customWidth="1"/>
    <col min="56" max="56" width="11.88671875" style="11" bestFit="1" customWidth="1"/>
    <col min="57" max="57" width="7.33203125" style="6" customWidth="1"/>
    <col min="58" max="58" width="11.88671875" style="11" bestFit="1" customWidth="1"/>
    <col min="59" max="59" width="7.33203125" style="6" customWidth="1"/>
    <col min="60" max="60" width="11.88671875" style="11" bestFit="1" customWidth="1"/>
    <col min="61" max="61" width="7.33203125" style="6" customWidth="1"/>
    <col min="62" max="62" width="11.88671875" style="11" bestFit="1" customWidth="1"/>
    <col min="63" max="63" width="7.33203125" style="6" customWidth="1"/>
    <col min="64" max="64" width="11.88671875" style="11" bestFit="1" customWidth="1"/>
    <col min="65" max="65" width="7.33203125" style="6" customWidth="1"/>
    <col min="66" max="66" width="11.88671875" style="11" bestFit="1" customWidth="1"/>
    <col min="67" max="67" width="7.33203125" style="6" customWidth="1"/>
    <col min="68" max="68" width="11.88671875" style="11" bestFit="1" customWidth="1"/>
    <col min="69" max="69" width="7.33203125" style="6" customWidth="1"/>
    <col min="70" max="70" width="11.88671875" style="11" bestFit="1" customWidth="1"/>
    <col min="71" max="71" width="7.33203125" style="6" customWidth="1"/>
    <col min="72" max="72" width="11.88671875" style="11" bestFit="1" customWidth="1"/>
    <col min="73" max="73" width="7.33203125" style="6" customWidth="1"/>
    <col min="74" max="74" width="11.88671875" style="11" bestFit="1" customWidth="1"/>
    <col min="75" max="75" width="7.33203125" style="6" customWidth="1"/>
    <col min="76" max="76" width="11.88671875" style="11" bestFit="1" customWidth="1"/>
    <col min="77" max="77" width="8.5546875" style="6" bestFit="1" customWidth="1"/>
    <col min="78" max="78" width="11.88671875" style="11" bestFit="1" customWidth="1"/>
    <col min="79" max="79" width="1.88671875" style="6" customWidth="1"/>
    <col min="80" max="16384" width="8.88671875" style="6"/>
  </cols>
  <sheetData>
    <row r="1" spans="1:79">
      <c r="A1"/>
      <c r="B1"/>
      <c r="C1"/>
      <c r="D1"/>
      <c r="E1"/>
      <c r="F1"/>
      <c r="G1"/>
      <c r="H1" s="7" t="s">
        <v>46</v>
      </c>
      <c r="I1" s="1" t="s">
        <v>45</v>
      </c>
      <c r="J1"/>
      <c r="K1"/>
      <c r="L1"/>
      <c r="M1"/>
      <c r="N1"/>
      <c r="O1"/>
      <c r="P1" s="7" t="s">
        <v>49</v>
      </c>
      <c r="Q1" s="1" t="s">
        <v>51</v>
      </c>
      <c r="R1" s="4"/>
      <c r="T1" s="10">
        <v>1</v>
      </c>
      <c r="V1" s="11">
        <f>T1+1</f>
        <v>2</v>
      </c>
      <c r="X1" s="11">
        <f>V1+1</f>
        <v>3</v>
      </c>
      <c r="Z1" s="11">
        <f>X1+1</f>
        <v>4</v>
      </c>
      <c r="AB1" s="11">
        <f>Z1+1</f>
        <v>5</v>
      </c>
      <c r="AD1" s="11">
        <f>AB1+1</f>
        <v>6</v>
      </c>
      <c r="AF1" s="11">
        <f t="shared" ref="AF1" si="0">AD1+1</f>
        <v>7</v>
      </c>
      <c r="AH1" s="11">
        <f>AF1+1</f>
        <v>8</v>
      </c>
      <c r="AJ1" s="11">
        <f>AH1+1</f>
        <v>9</v>
      </c>
      <c r="AL1" s="11">
        <f>AJ1+1</f>
        <v>10</v>
      </c>
      <c r="AN1" s="11">
        <f>AL1+1</f>
        <v>11</v>
      </c>
      <c r="AP1" s="11">
        <f>AN1+1</f>
        <v>12</v>
      </c>
      <c r="AR1" s="11">
        <f>AP1+1</f>
        <v>13</v>
      </c>
      <c r="AT1" s="11">
        <f>AR1+1</f>
        <v>14</v>
      </c>
      <c r="AV1" s="11">
        <f>AT1+1</f>
        <v>15</v>
      </c>
      <c r="AX1" s="11">
        <f>AV1+1</f>
        <v>16</v>
      </c>
      <c r="AZ1" s="11">
        <f>AX1+1</f>
        <v>17</v>
      </c>
      <c r="BB1" s="11">
        <f>AZ1+1</f>
        <v>18</v>
      </c>
      <c r="BD1" s="11">
        <f>BB1+1</f>
        <v>19</v>
      </c>
      <c r="BF1" s="11">
        <f>BD1+1</f>
        <v>20</v>
      </c>
      <c r="BH1" s="11">
        <f>BF1+1</f>
        <v>21</v>
      </c>
      <c r="BJ1" s="11">
        <f>BH1+1</f>
        <v>22</v>
      </c>
      <c r="BL1" s="11">
        <f>BJ1+1</f>
        <v>23</v>
      </c>
      <c r="BN1" s="11">
        <f>BL1+1</f>
        <v>24</v>
      </c>
      <c r="BP1" s="11">
        <f>BN1+1</f>
        <v>25</v>
      </c>
      <c r="BR1" s="11">
        <f>BP1+1</f>
        <v>26</v>
      </c>
      <c r="BT1" s="11">
        <f>BR1+1</f>
        <v>27</v>
      </c>
      <c r="BV1" s="11">
        <f>BT1+1</f>
        <v>28</v>
      </c>
      <c r="BX1" s="11">
        <f>BV1+1</f>
        <v>29</v>
      </c>
      <c r="BZ1" s="11">
        <f>BX1+1</f>
        <v>30</v>
      </c>
      <c r="CA1" s="4"/>
    </row>
    <row r="2" spans="1:79">
      <c r="A2" t="s">
        <v>25</v>
      </c>
      <c r="B2" s="1" t="s">
        <v>9</v>
      </c>
      <c r="C2" s="1" t="s">
        <v>26</v>
      </c>
      <c r="D2" s="1" t="s">
        <v>3</v>
      </c>
      <c r="E2" s="1" t="s">
        <v>15</v>
      </c>
      <c r="F2" s="1" t="s">
        <v>29</v>
      </c>
      <c r="G2" s="1" t="s">
        <v>17</v>
      </c>
      <c r="H2" s="7" t="s">
        <v>47</v>
      </c>
      <c r="I2" s="1" t="s">
        <v>13</v>
      </c>
      <c r="J2" s="1" t="s">
        <v>37</v>
      </c>
      <c r="K2" s="1" t="s">
        <v>14</v>
      </c>
      <c r="L2" s="1" t="s">
        <v>19</v>
      </c>
      <c r="M2" s="1" t="s">
        <v>21</v>
      </c>
      <c r="N2" s="8" t="s">
        <v>22</v>
      </c>
      <c r="O2" s="1" t="s">
        <v>23</v>
      </c>
      <c r="P2" s="7" t="s">
        <v>47</v>
      </c>
      <c r="Q2" s="7" t="s">
        <v>52</v>
      </c>
      <c r="R2" s="4"/>
      <c r="T2" s="17">
        <f>IRR(T6:T31,-0.1)</f>
        <v>-6.2574174970624466E-2</v>
      </c>
      <c r="V2" s="17">
        <f>IRR(V6:V31,-0.1)</f>
        <v>-2.1725464669442439E-2</v>
      </c>
      <c r="X2" s="17">
        <f>IRR(X6:X43,-0.1)</f>
        <v>-6.8247070420245368E-3</v>
      </c>
      <c r="Z2" s="17">
        <f>IRR(Z6:Z55,-0.1)</f>
        <v>5.0345885036903802E-4</v>
      </c>
      <c r="AB2" s="17">
        <f t="shared" ref="AB2:AN2" si="1">IRR(AB6:AB1502,-0.1)</f>
        <v>2.826321125811541E-3</v>
      </c>
      <c r="AD2" s="17">
        <f t="shared" si="1"/>
        <v>4.1709422827552346E-3</v>
      </c>
      <c r="AF2" s="17">
        <f t="shared" si="1"/>
        <v>5.3920355024766591E-3</v>
      </c>
      <c r="AH2" s="17">
        <f t="shared" si="1"/>
        <v>5.9909016870502074E-3</v>
      </c>
      <c r="AJ2" s="17">
        <f t="shared" si="1"/>
        <v>6.3923581184052803E-3</v>
      </c>
      <c r="AL2" s="17">
        <f t="shared" si="1"/>
        <v>6.6603509326111513E-3</v>
      </c>
      <c r="AN2" s="17">
        <f t="shared" si="1"/>
        <v>7.0207354424030718E-3</v>
      </c>
      <c r="AP2" s="17">
        <f t="shared" ref="AP2:BZ2" si="2">IRR(AP6:AP1502,-0.1)</f>
        <v>7.1807563975165335E-3</v>
      </c>
      <c r="AR2" s="17">
        <f t="shared" si="2"/>
        <v>7.2897550107652439E-3</v>
      </c>
      <c r="AT2" s="17">
        <f t="shared" si="2"/>
        <v>7.3674636432292644E-3</v>
      </c>
      <c r="AV2" s="17">
        <f t="shared" si="2"/>
        <v>7.5081434453088264E-3</v>
      </c>
      <c r="AX2" s="17">
        <f t="shared" si="2"/>
        <v>7.5706659568710579E-3</v>
      </c>
      <c r="AZ2" s="17">
        <f t="shared" si="2"/>
        <v>7.6621876237979681E-3</v>
      </c>
      <c r="BB2" s="17">
        <f t="shared" si="2"/>
        <v>7.7356703823169603E-3</v>
      </c>
      <c r="BD2" s="17">
        <f t="shared" si="2"/>
        <v>7.7951477735140034E-3</v>
      </c>
      <c r="BF2" s="17">
        <f t="shared" si="2"/>
        <v>7.8436018988833536E-3</v>
      </c>
      <c r="BH2" s="17">
        <f t="shared" si="2"/>
        <v>7.8832796904343052E-3</v>
      </c>
      <c r="BJ2" s="17">
        <f t="shared" si="2"/>
        <v>7.915901629742211E-3</v>
      </c>
      <c r="BL2" s="17">
        <f t="shared" si="2"/>
        <v>7.942803432868616E-3</v>
      </c>
      <c r="BN2" s="17">
        <f t="shared" si="2"/>
        <v>7.9650345925144604E-3</v>
      </c>
      <c r="BP2" s="17">
        <f t="shared" si="2"/>
        <v>7.9834283749593594E-3</v>
      </c>
      <c r="BR2" s="17">
        <f t="shared" si="2"/>
        <v>7.9986524691003473E-3</v>
      </c>
      <c r="BT2" s="17">
        <f t="shared" si="2"/>
        <v>8.0112462401303233E-3</v>
      </c>
      <c r="BV2" s="17">
        <f t="shared" si="2"/>
        <v>8.0216485326900511E-3</v>
      </c>
      <c r="BX2" s="17">
        <f t="shared" si="2"/>
        <v>8.0302186934275276E-3</v>
      </c>
      <c r="BZ2" s="17">
        <f t="shared" si="2"/>
        <v>8.0372526544288236E-3</v>
      </c>
      <c r="CA2" s="4"/>
    </row>
    <row r="3" spans="1:79">
      <c r="A3"/>
      <c r="B3" s="1"/>
      <c r="C3" s="1" t="s">
        <v>27</v>
      </c>
      <c r="D3" s="1" t="s">
        <v>3</v>
      </c>
      <c r="E3" s="1" t="s">
        <v>16</v>
      </c>
      <c r="F3" s="1"/>
      <c r="G3" s="1" t="s">
        <v>18</v>
      </c>
      <c r="H3" s="7" t="s">
        <v>48</v>
      </c>
      <c r="I3" s="1"/>
      <c r="J3" s="1" t="s">
        <v>38</v>
      </c>
      <c r="K3" s="1"/>
      <c r="L3" s="1" t="s">
        <v>20</v>
      </c>
      <c r="M3" s="1" t="s">
        <v>20</v>
      </c>
      <c r="N3" s="8" t="s">
        <v>20</v>
      </c>
      <c r="O3" s="1" t="s">
        <v>24</v>
      </c>
      <c r="P3" s="7" t="s">
        <v>50</v>
      </c>
      <c r="Q3" s="7" t="s">
        <v>53</v>
      </c>
      <c r="R3" s="4"/>
      <c r="T3" s="3">
        <f>((1+T2)^12)-1</f>
        <v>-0.53948586590981118</v>
      </c>
      <c r="V3" s="17">
        <f>((1+V2)^12)-1</f>
        <v>-0.23170326626642079</v>
      </c>
      <c r="X3" s="17">
        <f t="shared" ref="X3:BZ3" si="3">((1+X2)^12)-1</f>
        <v>-7.8891296765736252E-2</v>
      </c>
      <c r="Z3" s="17">
        <f t="shared" si="3"/>
        <v>6.0582633846484324E-3</v>
      </c>
      <c r="AB3" s="17">
        <f t="shared" si="3"/>
        <v>3.444806617214824E-2</v>
      </c>
      <c r="AD3" s="17">
        <f t="shared" si="3"/>
        <v>5.1215607730386692E-2</v>
      </c>
      <c r="AF3" s="17">
        <f t="shared" si="3"/>
        <v>6.6658224203169691E-2</v>
      </c>
      <c r="AH3" s="17">
        <f t="shared" si="3"/>
        <v>7.4307567788559847E-2</v>
      </c>
      <c r="AJ3" s="17">
        <f t="shared" si="3"/>
        <v>7.9463505782175536E-2</v>
      </c>
      <c r="AL3" s="17">
        <f t="shared" si="3"/>
        <v>8.2917973949695467E-2</v>
      </c>
      <c r="AN3" s="17">
        <f t="shared" si="3"/>
        <v>8.7579362068213262E-2</v>
      </c>
      <c r="AP3" s="17">
        <f t="shared" si="3"/>
        <v>8.9655041340606534E-2</v>
      </c>
      <c r="AR3" s="17">
        <f t="shared" si="3"/>
        <v>9.1070973181403891E-2</v>
      </c>
      <c r="AT3" s="17">
        <f t="shared" si="3"/>
        <v>9.2081466342823326E-2</v>
      </c>
      <c r="AV3" s="17">
        <f t="shared" si="3"/>
        <v>9.3912994972917385E-2</v>
      </c>
      <c r="AX3" s="17">
        <f t="shared" si="3"/>
        <v>9.4727887082958873E-2</v>
      </c>
      <c r="AZ3" s="17">
        <f t="shared" si="3"/>
        <v>9.5921745465863406E-2</v>
      </c>
      <c r="BB3" s="17">
        <f t="shared" si="3"/>
        <v>9.6881158191637118E-2</v>
      </c>
      <c r="BD3" s="17">
        <f t="shared" si="3"/>
        <v>9.7658276401022315E-2</v>
      </c>
      <c r="BF3" s="17">
        <f t="shared" si="3"/>
        <v>9.8291740117623982E-2</v>
      </c>
      <c r="BH3" s="17">
        <f t="shared" si="3"/>
        <v>9.8810716209855043E-2</v>
      </c>
      <c r="BJ3" s="17">
        <f t="shared" si="3"/>
        <v>9.9237571807082592E-2</v>
      </c>
      <c r="BL3" s="17">
        <f t="shared" si="3"/>
        <v>9.9589694210712176E-2</v>
      </c>
      <c r="BN3" s="17">
        <f t="shared" si="3"/>
        <v>9.9880759769918059E-2</v>
      </c>
      <c r="BP3" s="17">
        <f t="shared" si="3"/>
        <v>0.1001216371497724</v>
      </c>
      <c r="BR3" s="17">
        <f t="shared" si="3"/>
        <v>0.10032104217462212</v>
      </c>
      <c r="BT3" s="17">
        <f t="shared" si="3"/>
        <v>0.10048602029417686</v>
      </c>
      <c r="BV3" s="17">
        <f t="shared" si="3"/>
        <v>0.10062230719391119</v>
      </c>
      <c r="BX3" s="17">
        <f t="shared" si="3"/>
        <v>0.10073460181990646</v>
      </c>
      <c r="BZ3" s="17">
        <f t="shared" si="3"/>
        <v>0.10082677550207286</v>
      </c>
      <c r="CA3" s="4"/>
    </row>
    <row r="4" spans="1:79">
      <c r="A4"/>
      <c r="B4" s="1"/>
      <c r="C4" s="1"/>
      <c r="D4" s="1"/>
      <c r="E4" s="1"/>
      <c r="F4" s="1"/>
      <c r="G4" s="1"/>
      <c r="H4" s="7"/>
      <c r="I4" s="1"/>
      <c r="J4" s="1"/>
      <c r="K4" s="1"/>
      <c r="L4" s="1"/>
      <c r="M4" s="1"/>
      <c r="N4" s="8"/>
      <c r="O4" s="1"/>
      <c r="P4" s="7"/>
      <c r="Q4" s="7"/>
      <c r="R4" s="4"/>
      <c r="T4" s="3">
        <f>XIRR(T6:T366,S6:S366,T3)</f>
        <v>-0.3806807983435242</v>
      </c>
      <c r="V4" s="3">
        <f>XIRR(V6:V366,U6:U366,V3)</f>
        <v>-0.18385923283128008</v>
      </c>
      <c r="X4" s="3">
        <f>XIRR(X6:X366,W6:W366,X3)</f>
        <v>-6.6639876402220993E-2</v>
      </c>
      <c r="Z4" s="3">
        <f>XIRR(Z6:Z366,Y6:Y366,Z3)</f>
        <v>5.3124056857219871E-3</v>
      </c>
      <c r="AB4" s="3">
        <f>XIRR(AB6:AB366,AA6:AA366,AB3)</f>
        <v>3.1043133135021835E-2</v>
      </c>
      <c r="AD4" s="3">
        <f>XIRR(AD6:AD367,AC6:AC367,AD3)</f>
        <v>4.7039509032937535E-2</v>
      </c>
      <c r="AF4" s="3">
        <f>XIRR(AF6:AF367,AE6:AE367,AF3)</f>
        <v>6.2045865835482411E-2</v>
      </c>
      <c r="AH4" s="3">
        <f>XIRR(AH6:AH367,AG6:AG367,AH3)</f>
        <v>6.9876990149573714E-2</v>
      </c>
      <c r="AJ4" s="3">
        <f>XIRR(AJ6:AJ367,AI6:AI367,AJ3)</f>
        <v>7.5325152540219931E-2</v>
      </c>
      <c r="AL4" s="3">
        <f>XIRR(AL6:AL367,AK6:AK367,AL3)</f>
        <v>7.9104552426012886E-2</v>
      </c>
      <c r="AN4" s="3">
        <f>XIRR(AN6:AN367,AM6:AM367,AN3)</f>
        <v>8.3972837438547526E-2</v>
      </c>
      <c r="AP4" s="3">
        <f>XIRR(AP6:AP367,AO6:AO367,AP3)</f>
        <v>8.6327469749025193E-2</v>
      </c>
      <c r="AR4" s="3">
        <f>XIRR(AR6:AR367,AQ6:AQ367,AR3)</f>
        <v>8.7998565695346961E-2</v>
      </c>
      <c r="AT4" s="3">
        <f>XIRR(AT6:AT367,AS6:AS367,AT3)</f>
        <v>8.9233596747687244E-2</v>
      </c>
      <c r="AV4" s="3">
        <f>XIRR(AV6:AV367,AU6:AU367,AV3)</f>
        <v>9.1224594475801057E-2</v>
      </c>
      <c r="AX4" s="3">
        <f>XIRR(AX6:AX367,AW6:AW367,AX3)</f>
        <v>9.2205476901251596E-2</v>
      </c>
      <c r="AZ4" s="3">
        <f>XIRR(AZ6:AZ367,AY6:AY367,AZ3)</f>
        <v>9.3530616430481217E-2</v>
      </c>
      <c r="BB4" s="3">
        <f>XIRR(BB6:BB367,BA6:BA367,BB3)</f>
        <v>9.4609818873045287E-2</v>
      </c>
      <c r="BD4" s="3">
        <f>XIRR(BD6:BD367,BC6:BC367,BD3)</f>
        <v>9.5496381553261594E-2</v>
      </c>
      <c r="BF4" s="3">
        <f>XIRR(BF6:BF367,BE6:BE367,BF3)</f>
        <v>9.6229995324954354E-2</v>
      </c>
      <c r="BH4" s="3">
        <f>XIRR(BH6:BH367,BG6:BG367,BH3)</f>
        <v>9.6840846845440712E-2</v>
      </c>
      <c r="BJ4" s="3">
        <f>XIRR(BJ6:BJ367,BI6:BI367,BJ3)</f>
        <v>9.735217685831446E-2</v>
      </c>
      <c r="BL4" s="3">
        <f>XIRR(BL6:BL367,BK6:BK367,BL3)</f>
        <v>9.778214998909443E-2</v>
      </c>
      <c r="BN4" s="3">
        <f>XIRR(BN6:BN367,BM6:BM367,BN3)</f>
        <v>9.8145171590300895E-2</v>
      </c>
      <c r="BP4" s="3">
        <f>XIRR(BP6:BP367,BO6:BO367,BP3)</f>
        <v>9.8452688176938238E-2</v>
      </c>
      <c r="BR4" s="3">
        <f>XIRR(BR6:BR367,BQ6:BQ367,BR3)</f>
        <v>9.8713970836099132E-2</v>
      </c>
      <c r="BT4" s="3">
        <f>XIRR(BT6:BT367,BS6:BS367,BT3)</f>
        <v>9.8936538862623824E-2</v>
      </c>
      <c r="BV4" s="3">
        <f>XIRR(BV6:BV367,BU6:BU367,BV3)</f>
        <v>9.912653150273612E-2</v>
      </c>
      <c r="BX4" s="3">
        <f>XIRR(BX6:BX367,BW6:BW367,BX3)</f>
        <v>9.9289015549725412E-2</v>
      </c>
      <c r="BZ4" s="3">
        <f>XIRR(BZ6:BZ367,BY6:BY367,BZ3)</f>
        <v>9.9428196860975371E-2</v>
      </c>
      <c r="CA4" s="4"/>
    </row>
    <row r="5" spans="1:79" ht="7.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14"/>
      <c r="V5" s="14"/>
      <c r="X5" s="14"/>
      <c r="Z5" s="14"/>
      <c r="AB5" s="14"/>
      <c r="AD5" s="14"/>
      <c r="AF5" s="14"/>
      <c r="AH5" s="14"/>
      <c r="AJ5" s="14"/>
      <c r="AL5" s="14"/>
      <c r="AN5" s="14"/>
      <c r="AP5" s="14"/>
      <c r="AR5" s="14"/>
      <c r="AT5" s="14"/>
      <c r="AV5" s="14"/>
      <c r="AX5" s="14"/>
      <c r="AZ5" s="14"/>
      <c r="BB5" s="14"/>
      <c r="BD5" s="14"/>
      <c r="BF5" s="14"/>
      <c r="BH5" s="14"/>
      <c r="BJ5" s="14"/>
      <c r="BL5" s="14"/>
      <c r="BN5" s="14"/>
      <c r="BP5" s="14"/>
      <c r="BR5" s="14"/>
      <c r="BT5" s="14"/>
      <c r="BV5" s="14"/>
      <c r="BX5" s="14"/>
      <c r="BZ5" s="14"/>
      <c r="CA5" s="4"/>
    </row>
    <row r="6" spans="1:79">
      <c r="A6" s="1"/>
      <c r="B6" s="1">
        <v>0</v>
      </c>
      <c r="C6" s="1"/>
      <c r="D6" s="2"/>
      <c r="E6" s="1">
        <v>0</v>
      </c>
      <c r="F6" s="1"/>
      <c r="G6" s="1">
        <v>0</v>
      </c>
      <c r="H6" s="7"/>
      <c r="I6" s="1"/>
      <c r="J6" s="1">
        <v>0</v>
      </c>
      <c r="K6" s="1"/>
      <c r="L6" s="1">
        <v>0</v>
      </c>
      <c r="M6" s="1">
        <v>0</v>
      </c>
      <c r="N6" s="1">
        <v>0</v>
      </c>
      <c r="O6" s="1">
        <v>0</v>
      </c>
      <c r="P6" s="1"/>
      <c r="Q6" s="12">
        <f>-('Real estate returns calculator'!C4+'Real estate returns calculator'!C34)</f>
        <v>-2504500</v>
      </c>
      <c r="R6" s="4"/>
      <c r="S6" s="6">
        <v>1</v>
      </c>
      <c r="T6" s="10">
        <f>Q6</f>
        <v>-2504500</v>
      </c>
      <c r="U6" s="6">
        <v>1</v>
      </c>
      <c r="V6" s="11">
        <f>Q6</f>
        <v>-2504500</v>
      </c>
      <c r="W6" s="6">
        <v>1</v>
      </c>
      <c r="X6" s="11">
        <f>Q6</f>
        <v>-2504500</v>
      </c>
      <c r="Y6" s="6">
        <v>1</v>
      </c>
      <c r="Z6" s="11">
        <f>Q6</f>
        <v>-2504500</v>
      </c>
      <c r="AA6" s="6">
        <v>1</v>
      </c>
      <c r="AB6" s="11">
        <f>Q6</f>
        <v>-2504500</v>
      </c>
      <c r="AC6" s="6">
        <v>1</v>
      </c>
      <c r="AD6" s="11">
        <f>Q6</f>
        <v>-2504500</v>
      </c>
      <c r="AE6" s="6">
        <v>1</v>
      </c>
      <c r="AF6" s="11">
        <f>Q6</f>
        <v>-2504500</v>
      </c>
      <c r="AG6" s="6">
        <v>1</v>
      </c>
      <c r="AH6" s="11">
        <f>Q6</f>
        <v>-2504500</v>
      </c>
      <c r="AI6" s="6">
        <v>1</v>
      </c>
      <c r="AJ6" s="11">
        <f>Q6</f>
        <v>-2504500</v>
      </c>
      <c r="AK6" s="6">
        <v>1</v>
      </c>
      <c r="AL6" s="11">
        <f>Q6</f>
        <v>-2504500</v>
      </c>
      <c r="AM6" s="6">
        <v>1</v>
      </c>
      <c r="AN6" s="11">
        <f>Q6</f>
        <v>-2504500</v>
      </c>
      <c r="AO6" s="6">
        <v>1</v>
      </c>
      <c r="AP6" s="11">
        <f>Q6</f>
        <v>-2504500</v>
      </c>
      <c r="AQ6" s="6">
        <v>1</v>
      </c>
      <c r="AR6" s="11">
        <f>Q6</f>
        <v>-2504500</v>
      </c>
      <c r="AS6" s="6">
        <v>1</v>
      </c>
      <c r="AT6" s="11">
        <f>Q6</f>
        <v>-2504500</v>
      </c>
      <c r="AU6" s="6">
        <v>1</v>
      </c>
      <c r="AV6" s="11">
        <f>Q6</f>
        <v>-2504500</v>
      </c>
      <c r="AW6" s="6">
        <v>1</v>
      </c>
      <c r="AX6" s="11">
        <f>Q6</f>
        <v>-2504500</v>
      </c>
      <c r="AY6" s="6">
        <v>1</v>
      </c>
      <c r="AZ6" s="11">
        <f>Q6</f>
        <v>-2504500</v>
      </c>
      <c r="BA6" s="6">
        <v>1</v>
      </c>
      <c r="BB6" s="11">
        <f>Q6</f>
        <v>-2504500</v>
      </c>
      <c r="BC6" s="6">
        <v>1</v>
      </c>
      <c r="BD6" s="11">
        <f>Q6</f>
        <v>-2504500</v>
      </c>
      <c r="BE6" s="6">
        <v>1</v>
      </c>
      <c r="BF6" s="11">
        <f>Q6</f>
        <v>-2504500</v>
      </c>
      <c r="BG6" s="6">
        <v>1</v>
      </c>
      <c r="BH6" s="11">
        <f>Q6</f>
        <v>-2504500</v>
      </c>
      <c r="BI6" s="6">
        <v>1</v>
      </c>
      <c r="BJ6" s="11">
        <f>Q6</f>
        <v>-2504500</v>
      </c>
      <c r="BK6" s="6">
        <v>1</v>
      </c>
      <c r="BL6" s="11">
        <f>Q6</f>
        <v>-2504500</v>
      </c>
      <c r="BM6" s="6">
        <v>1</v>
      </c>
      <c r="BN6" s="11">
        <f>Q6</f>
        <v>-2504500</v>
      </c>
      <c r="BO6" s="6">
        <v>1</v>
      </c>
      <c r="BP6" s="11">
        <f>Q6</f>
        <v>-2504500</v>
      </c>
      <c r="BQ6" s="6">
        <v>1</v>
      </c>
      <c r="BR6" s="11">
        <f>Q6</f>
        <v>-2504500</v>
      </c>
      <c r="BS6" s="6">
        <v>1</v>
      </c>
      <c r="BT6" s="11">
        <f>Q6</f>
        <v>-2504500</v>
      </c>
      <c r="BU6" s="6">
        <v>1</v>
      </c>
      <c r="BV6" s="11">
        <f>Q6</f>
        <v>-2504500</v>
      </c>
      <c r="BW6" s="6">
        <v>1</v>
      </c>
      <c r="BX6" s="11">
        <f>Q6</f>
        <v>-2504500</v>
      </c>
      <c r="BY6" s="82">
        <v>1</v>
      </c>
      <c r="BZ6" s="11">
        <f>Q6</f>
        <v>-2504500</v>
      </c>
      <c r="CA6" s="4"/>
    </row>
    <row r="7" spans="1:79">
      <c r="A7" s="18">
        <f>IF(INT(B6/12)-(B6/12)=0,INT(B6/12)+1,"")</f>
        <v>1</v>
      </c>
      <c r="B7" s="18">
        <f>B6+1</f>
        <v>1</v>
      </c>
      <c r="C7" s="19">
        <f>'Real estate returns calculator'!C6</f>
        <v>4000000</v>
      </c>
      <c r="D7" s="22">
        <f>'Real estate returns calculator'!C33</f>
        <v>47863.661751499727</v>
      </c>
      <c r="E7" s="22">
        <f t="shared" ref="E7:E70" si="4">C7*(((1+intrate)^(1/12))-1)</f>
        <v>33420.622734540826</v>
      </c>
      <c r="F7" s="22">
        <f>D7-E7</f>
        <v>14443.039016958901</v>
      </c>
      <c r="G7" s="23">
        <f>E7</f>
        <v>33420.622734540826</v>
      </c>
      <c r="H7" s="19">
        <f>'rent cash flow (do not modify)'!D6</f>
        <v>25000</v>
      </c>
      <c r="I7" s="22">
        <f>'rent cash flow (do not modify)'!E6</f>
        <v>25000</v>
      </c>
      <c r="J7" s="23">
        <f>'Real estate returns calculator'!C17</f>
        <v>5000</v>
      </c>
      <c r="K7" s="22">
        <f>homeins/12</f>
        <v>416.66666666666669</v>
      </c>
      <c r="L7" s="22">
        <f>watertax/12</f>
        <v>83.333333333333329</v>
      </c>
      <c r="M7" s="19">
        <f>proptax/12</f>
        <v>166.66666666666666</v>
      </c>
      <c r="N7" s="22">
        <f>sewtax/12</f>
        <v>83.333333333333329</v>
      </c>
      <c r="O7" s="18">
        <f>(I7-L7-M7-N7)*30%</f>
        <v>7400</v>
      </c>
      <c r="P7" s="22">
        <f t="shared" ref="P7:P70" si="5">IF(H7=0,-(H7-(H7-O7)*IF(tax=10%,10.3%,IF(tax=20%,20.6%,IF(tax=30%,30.9%)))),(H7-(H7-O7)*IF(tax=10%,10.3%,IF(tax=20%,20.6%,IF(tax=30%,30.9%)))))</f>
        <v>19561.599999999999</v>
      </c>
      <c r="Q7" s="23">
        <f t="shared" ref="Q7:Q70" si="6">-(D7-G7*IF(tax=10%,10.3%,IF(tax=20%,20.6%,IF(tax=30%,30.9%)))-IF(H7=0,0,(H7-(H7-O7)*IF(tax=10%,10.3%,IF(tax=20%,20.6%,IF(tax=30%,30.9%)))))+J7+K7+L7+M7+N7)</f>
        <v>-23725.089326526613</v>
      </c>
      <c r="R7" s="4"/>
      <c r="S7" s="6">
        <f>S6+occmon*(365/12)</f>
        <v>305.16666666666669</v>
      </c>
      <c r="T7" s="20">
        <f t="shared" ref="T7:T18" si="7">Q7</f>
        <v>-23725.089326526613</v>
      </c>
      <c r="U7" s="6">
        <f>U6+occmon*(365/12)</f>
        <v>305.16666666666669</v>
      </c>
      <c r="V7" s="20">
        <f t="shared" ref="V7:V30" si="8">Q7</f>
        <v>-23725.089326526613</v>
      </c>
      <c r="W7" s="6">
        <f>W6+occmon*(365/12)</f>
        <v>305.16666666666669</v>
      </c>
      <c r="X7" s="20">
        <f t="shared" ref="X7:X42" si="9">Q7</f>
        <v>-23725.089326526613</v>
      </c>
      <c r="Y7" s="6">
        <f>Y6+occmon*(365/12)</f>
        <v>305.16666666666669</v>
      </c>
      <c r="Z7" s="20">
        <f t="shared" ref="Z7:Z42" si="10">Q7</f>
        <v>-23725.089326526613</v>
      </c>
      <c r="AA7" s="6">
        <f>AA6+occmon*(365/12)</f>
        <v>305.16666666666669</v>
      </c>
      <c r="AB7" s="20">
        <f t="shared" ref="AB7:AB42" si="11">Q7</f>
        <v>-23725.089326526613</v>
      </c>
      <c r="AC7" s="6">
        <f>AC6+occmon*(365/12)</f>
        <v>305.16666666666669</v>
      </c>
      <c r="AD7" s="20">
        <f t="shared" ref="AD7:AD42" si="12">Q7</f>
        <v>-23725.089326526613</v>
      </c>
      <c r="AE7" s="6">
        <f>AE6+occmon*(365/12)</f>
        <v>305.16666666666669</v>
      </c>
      <c r="AF7" s="20">
        <f t="shared" ref="AF7:AF42" si="13">Q7</f>
        <v>-23725.089326526613</v>
      </c>
      <c r="AG7" s="6">
        <f>AG6+occmon*(365/12)</f>
        <v>305.16666666666669</v>
      </c>
      <c r="AH7" s="20">
        <f t="shared" ref="AH7:AH42" si="14">Q7</f>
        <v>-23725.089326526613</v>
      </c>
      <c r="AI7" s="6">
        <f>AI6+occmon*(365/12)</f>
        <v>305.16666666666669</v>
      </c>
      <c r="AJ7" s="20">
        <f t="shared" ref="AJ7:AJ42" si="15">Q7</f>
        <v>-23725.089326526613</v>
      </c>
      <c r="AK7" s="6">
        <f>AK6+occmon*(365/12)</f>
        <v>305.16666666666669</v>
      </c>
      <c r="AL7" s="20">
        <f t="shared" ref="AL7:AL42" si="16">Q7</f>
        <v>-23725.089326526613</v>
      </c>
      <c r="AM7" s="6">
        <f>AM6+occmon*(365/12)</f>
        <v>305.16666666666669</v>
      </c>
      <c r="AN7" s="20">
        <f t="shared" ref="AN7:AN42" si="17">Q7</f>
        <v>-23725.089326526613</v>
      </c>
      <c r="AO7" s="6">
        <f>AO6+occmon*(365/12)</f>
        <v>305.16666666666669</v>
      </c>
      <c r="AP7" s="20">
        <f t="shared" ref="AP7:AP42" si="18">Q7</f>
        <v>-23725.089326526613</v>
      </c>
      <c r="AQ7" s="6">
        <f>AQ6+occmon*(365/12)</f>
        <v>305.16666666666669</v>
      </c>
      <c r="AR7" s="20">
        <f t="shared" ref="AR7:AR42" si="19">Q7</f>
        <v>-23725.089326526613</v>
      </c>
      <c r="AS7" s="6">
        <f>AS6+occmon*(365/12)</f>
        <v>305.16666666666669</v>
      </c>
      <c r="AT7" s="20">
        <f t="shared" ref="AT7:AT42" si="20">Q7</f>
        <v>-23725.089326526613</v>
      </c>
      <c r="AU7" s="6">
        <f>AU6+occmon*(365/12)</f>
        <v>305.16666666666669</v>
      </c>
      <c r="AV7" s="20">
        <f t="shared" ref="AV7:AV42" si="21">Q7</f>
        <v>-23725.089326526613</v>
      </c>
      <c r="AW7" s="6">
        <f>AW6+occmon*(365/12)</f>
        <v>305.16666666666669</v>
      </c>
      <c r="AX7" s="20">
        <f t="shared" ref="AX7:AX42" si="22">Q7</f>
        <v>-23725.089326526613</v>
      </c>
      <c r="AY7" s="6">
        <f>AY6+occmon*(365/12)</f>
        <v>305.16666666666669</v>
      </c>
      <c r="AZ7" s="20">
        <f t="shared" ref="AZ7:AZ42" si="23">Q7</f>
        <v>-23725.089326526613</v>
      </c>
      <c r="BA7" s="6">
        <f>BA6+occmon*(365/12)</f>
        <v>305.16666666666669</v>
      </c>
      <c r="BB7" s="20">
        <f t="shared" ref="BB7:BB42" si="24">Q7</f>
        <v>-23725.089326526613</v>
      </c>
      <c r="BC7" s="6">
        <f>BC6+occmon*(365/12)</f>
        <v>305.16666666666669</v>
      </c>
      <c r="BD7" s="20">
        <f t="shared" ref="BD7:BD42" si="25">Q7</f>
        <v>-23725.089326526613</v>
      </c>
      <c r="BE7" s="6">
        <f>BE6+occmon*(365/12)</f>
        <v>305.16666666666669</v>
      </c>
      <c r="BF7" s="20">
        <f t="shared" ref="BF7:BF42" si="26">Q7</f>
        <v>-23725.089326526613</v>
      </c>
      <c r="BG7" s="6">
        <f>BG6+occmon*(365/12)</f>
        <v>305.16666666666669</v>
      </c>
      <c r="BH7" s="20">
        <f t="shared" ref="BH7:BH42" si="27">Q7</f>
        <v>-23725.089326526613</v>
      </c>
      <c r="BI7" s="6">
        <f>BI6+occmon*(365/12)</f>
        <v>305.16666666666669</v>
      </c>
      <c r="BJ7" s="20">
        <f t="shared" ref="BJ7:BJ42" si="28">Q7</f>
        <v>-23725.089326526613</v>
      </c>
      <c r="BK7" s="6">
        <f>BK6+occmon*(365/12)</f>
        <v>305.16666666666669</v>
      </c>
      <c r="BL7" s="20">
        <f t="shared" ref="BL7:BL42" si="29">Q7</f>
        <v>-23725.089326526613</v>
      </c>
      <c r="BM7" s="6">
        <f>BM6+occmon*(365/12)</f>
        <v>305.16666666666669</v>
      </c>
      <c r="BN7" s="20">
        <f t="shared" ref="BN7:BN42" si="30">Q7</f>
        <v>-23725.089326526613</v>
      </c>
      <c r="BO7" s="6">
        <f>BO6+occmon*(365/12)</f>
        <v>305.16666666666669</v>
      </c>
      <c r="BP7" s="20">
        <f t="shared" ref="BP7:BP42" si="31">Q7</f>
        <v>-23725.089326526613</v>
      </c>
      <c r="BQ7" s="6">
        <f>BQ6+occmon*(365/12)</f>
        <v>305.16666666666669</v>
      </c>
      <c r="BR7" s="20">
        <f t="shared" ref="BR7:BR42" si="32">Q7</f>
        <v>-23725.089326526613</v>
      </c>
      <c r="BS7" s="6">
        <f>BS6+occmon*(365/12)</f>
        <v>305.16666666666669</v>
      </c>
      <c r="BT7" s="20">
        <f t="shared" ref="BT7:BT42" si="33">Q7</f>
        <v>-23725.089326526613</v>
      </c>
      <c r="BU7" s="6">
        <f>BU6+occmon*(365/12)</f>
        <v>305.16666666666669</v>
      </c>
      <c r="BV7" s="20">
        <f t="shared" ref="BV7:BV42" si="34">Q7</f>
        <v>-23725.089326526613</v>
      </c>
      <c r="BW7" s="6">
        <f>BW6+occmon*(365/12)</f>
        <v>305.16666666666669</v>
      </c>
      <c r="BX7" s="20">
        <f t="shared" ref="BX7:BX42" si="35">Q7</f>
        <v>-23725.089326526613</v>
      </c>
      <c r="BY7" s="82">
        <f>BY6+occmon*(365/12)</f>
        <v>305.16666666666669</v>
      </c>
      <c r="BZ7" s="20">
        <f t="shared" ref="BZ7:BZ42" si="36">Q7</f>
        <v>-23725.089326526613</v>
      </c>
      <c r="CA7" s="4"/>
    </row>
    <row r="8" spans="1:79">
      <c r="A8" s="1" t="str">
        <f t="shared" ref="A8:A19" si="37">IF(INT(B7/12)-(B7/12)=0,INT(B7/12)+1,"")</f>
        <v/>
      </c>
      <c r="B8" s="1">
        <f t="shared" ref="B8:B71" si="38">B7+1</f>
        <v>2</v>
      </c>
      <c r="C8" s="13">
        <f>IF(C7&lt;0.0001,0,C7-F7)</f>
        <v>3985556.9609830412</v>
      </c>
      <c r="D8" s="2">
        <f>IF(C8&lt;0.0001,0,D7)</f>
        <v>47863.661751499727</v>
      </c>
      <c r="E8" s="15">
        <f t="shared" si="4"/>
        <v>33299.948895009322</v>
      </c>
      <c r="F8" s="2">
        <f>D8-E8</f>
        <v>14563.712856490405</v>
      </c>
      <c r="G8" s="12">
        <f t="shared" ref="G8:G31" si="39">E8</f>
        <v>33299.948895009322</v>
      </c>
      <c r="H8" s="19">
        <f>'rent cash flow (do not modify)'!D7</f>
        <v>25000</v>
      </c>
      <c r="I8" s="22">
        <f>'rent cash flow (do not modify)'!E7</f>
        <v>25000</v>
      </c>
      <c r="J8" s="12">
        <f t="shared" ref="J8:J71" si="40">IF(A8&lt;&gt;"",J7*(1+socinc),J7)</f>
        <v>5000</v>
      </c>
      <c r="K8" s="2">
        <f>K7</f>
        <v>416.66666666666669</v>
      </c>
      <c r="L8" s="2">
        <f>L7</f>
        <v>83.333333333333329</v>
      </c>
      <c r="M8" s="13">
        <f>M7</f>
        <v>166.66666666666666</v>
      </c>
      <c r="N8" s="2">
        <f>N7</f>
        <v>83.333333333333329</v>
      </c>
      <c r="O8" s="1">
        <f t="shared" ref="O8:O31" si="41">(I8-L8-M8-N8)*30%</f>
        <v>7400</v>
      </c>
      <c r="P8" s="15">
        <f t="shared" si="5"/>
        <v>19561.599999999999</v>
      </c>
      <c r="Q8" s="21">
        <f t="shared" si="6"/>
        <v>-23762.377542941846</v>
      </c>
      <c r="R8" s="4"/>
      <c r="S8" s="6">
        <f>S7+(365/12)</f>
        <v>335.58333333333337</v>
      </c>
      <c r="T8" s="10">
        <f t="shared" si="7"/>
        <v>-23762.377542941846</v>
      </c>
      <c r="U8" s="6">
        <f>U7+(365/12)</f>
        <v>335.58333333333337</v>
      </c>
      <c r="V8" s="11">
        <f t="shared" si="8"/>
        <v>-23762.377542941846</v>
      </c>
      <c r="W8" s="6">
        <f>W7+(365/12)</f>
        <v>335.58333333333337</v>
      </c>
      <c r="X8" s="11">
        <f t="shared" si="9"/>
        <v>-23762.377542941846</v>
      </c>
      <c r="Y8" s="6">
        <f>Y7+(365/12)</f>
        <v>335.58333333333337</v>
      </c>
      <c r="Z8" s="11">
        <f t="shared" si="10"/>
        <v>-23762.377542941846</v>
      </c>
      <c r="AA8" s="6">
        <f>AA7+(365/12)</f>
        <v>335.58333333333337</v>
      </c>
      <c r="AB8" s="11">
        <f t="shared" si="11"/>
        <v>-23762.377542941846</v>
      </c>
      <c r="AC8" s="6">
        <f>AC7+(365/12)</f>
        <v>335.58333333333337</v>
      </c>
      <c r="AD8" s="11">
        <f t="shared" si="12"/>
        <v>-23762.377542941846</v>
      </c>
      <c r="AE8" s="6">
        <f>AE7+(365/12)</f>
        <v>335.58333333333337</v>
      </c>
      <c r="AF8" s="11">
        <f t="shared" si="13"/>
        <v>-23762.377542941846</v>
      </c>
      <c r="AG8" s="6">
        <f>AG7+(365/12)</f>
        <v>335.58333333333337</v>
      </c>
      <c r="AH8" s="11">
        <f t="shared" si="14"/>
        <v>-23762.377542941846</v>
      </c>
      <c r="AI8" s="6">
        <f>AI7+(365/12)</f>
        <v>335.58333333333337</v>
      </c>
      <c r="AJ8" s="11">
        <f t="shared" si="15"/>
        <v>-23762.377542941846</v>
      </c>
      <c r="AK8" s="6">
        <f>AK7+(365/12)</f>
        <v>335.58333333333337</v>
      </c>
      <c r="AL8" s="11">
        <f t="shared" si="16"/>
        <v>-23762.377542941846</v>
      </c>
      <c r="AM8" s="6">
        <f>AM7+(365/12)</f>
        <v>335.58333333333337</v>
      </c>
      <c r="AN8" s="11">
        <f t="shared" si="17"/>
        <v>-23762.377542941846</v>
      </c>
      <c r="AO8" s="6">
        <f>AO7+(365/12)</f>
        <v>335.58333333333337</v>
      </c>
      <c r="AP8" s="11">
        <f t="shared" si="18"/>
        <v>-23762.377542941846</v>
      </c>
      <c r="AQ8" s="6">
        <f>AQ7+(365/12)</f>
        <v>335.58333333333337</v>
      </c>
      <c r="AR8" s="11">
        <f t="shared" si="19"/>
        <v>-23762.377542941846</v>
      </c>
      <c r="AS8" s="6">
        <f>AS7+(365/12)</f>
        <v>335.58333333333337</v>
      </c>
      <c r="AT8" s="11">
        <f t="shared" si="20"/>
        <v>-23762.377542941846</v>
      </c>
      <c r="AU8" s="6">
        <f>AU7+(365/12)</f>
        <v>335.58333333333337</v>
      </c>
      <c r="AV8" s="11">
        <f t="shared" si="21"/>
        <v>-23762.377542941846</v>
      </c>
      <c r="AW8" s="6">
        <f>AW7+(365/12)</f>
        <v>335.58333333333337</v>
      </c>
      <c r="AX8" s="11">
        <f t="shared" si="22"/>
        <v>-23762.377542941846</v>
      </c>
      <c r="AY8" s="6">
        <f>AY7+(365/12)</f>
        <v>335.58333333333337</v>
      </c>
      <c r="AZ8" s="11">
        <f t="shared" si="23"/>
        <v>-23762.377542941846</v>
      </c>
      <c r="BA8" s="6">
        <f>BA7+(365/12)</f>
        <v>335.58333333333337</v>
      </c>
      <c r="BB8" s="11">
        <f t="shared" si="24"/>
        <v>-23762.377542941846</v>
      </c>
      <c r="BC8" s="6">
        <f>BC7+(365/12)</f>
        <v>335.58333333333337</v>
      </c>
      <c r="BD8" s="11">
        <f t="shared" si="25"/>
        <v>-23762.377542941846</v>
      </c>
      <c r="BE8" s="6">
        <f>BE7+(365/12)</f>
        <v>335.58333333333337</v>
      </c>
      <c r="BF8" s="11">
        <f t="shared" si="26"/>
        <v>-23762.377542941846</v>
      </c>
      <c r="BG8" s="6">
        <f>BG7+(365/12)</f>
        <v>335.58333333333337</v>
      </c>
      <c r="BH8" s="11">
        <f t="shared" si="27"/>
        <v>-23762.377542941846</v>
      </c>
      <c r="BI8" s="6">
        <f>BI7+(365/12)</f>
        <v>335.58333333333337</v>
      </c>
      <c r="BJ8" s="11">
        <f t="shared" si="28"/>
        <v>-23762.377542941846</v>
      </c>
      <c r="BK8" s="6">
        <f>BK7+(365/12)</f>
        <v>335.58333333333337</v>
      </c>
      <c r="BL8" s="11">
        <f t="shared" si="29"/>
        <v>-23762.377542941846</v>
      </c>
      <c r="BM8" s="6">
        <f>BM7+(365/12)</f>
        <v>335.58333333333337</v>
      </c>
      <c r="BN8" s="11">
        <f t="shared" si="30"/>
        <v>-23762.377542941846</v>
      </c>
      <c r="BO8" s="6">
        <f>BO7+(365/12)</f>
        <v>335.58333333333337</v>
      </c>
      <c r="BP8" s="11">
        <f t="shared" si="31"/>
        <v>-23762.377542941846</v>
      </c>
      <c r="BQ8" s="6">
        <f>BQ7+(365/12)</f>
        <v>335.58333333333337</v>
      </c>
      <c r="BR8" s="11">
        <f t="shared" si="32"/>
        <v>-23762.377542941846</v>
      </c>
      <c r="BS8" s="6">
        <f>BS7+(365/12)</f>
        <v>335.58333333333337</v>
      </c>
      <c r="BT8" s="11">
        <f t="shared" si="33"/>
        <v>-23762.377542941846</v>
      </c>
      <c r="BU8" s="6">
        <f>BU7+(365/12)</f>
        <v>335.58333333333337</v>
      </c>
      <c r="BV8" s="11">
        <f t="shared" si="34"/>
        <v>-23762.377542941846</v>
      </c>
      <c r="BW8" s="6">
        <f>BW7+(365/12)</f>
        <v>335.58333333333337</v>
      </c>
      <c r="BX8" s="11">
        <f t="shared" si="35"/>
        <v>-23762.377542941846</v>
      </c>
      <c r="BY8" s="82">
        <f>BY7+(365/12)</f>
        <v>335.58333333333337</v>
      </c>
      <c r="BZ8" s="11">
        <f t="shared" si="36"/>
        <v>-23762.377542941846</v>
      </c>
      <c r="CA8" s="4"/>
    </row>
    <row r="9" spans="1:79">
      <c r="A9" s="1" t="str">
        <f t="shared" si="37"/>
        <v/>
      </c>
      <c r="B9" s="1">
        <f t="shared" si="38"/>
        <v>3</v>
      </c>
      <c r="C9" s="13">
        <f t="shared" ref="C9:C72" si="42">IF(C8&lt;0.0001,0,C8-F8)</f>
        <v>3970993.2481265506</v>
      </c>
      <c r="D9" s="2">
        <f t="shared" ref="D9:D72" si="43">IF(C9&lt;0.0001,0,D8)</f>
        <v>47863.661751499727</v>
      </c>
      <c r="E9" s="15">
        <f t="shared" si="4"/>
        <v>33178.266806761581</v>
      </c>
      <c r="F9" s="2">
        <f t="shared" ref="F9:F31" si="44">D9-E9</f>
        <v>14685.394944738146</v>
      </c>
      <c r="G9" s="12">
        <f t="shared" si="39"/>
        <v>33178.266806761581</v>
      </c>
      <c r="H9" s="19">
        <f>'rent cash flow (do not modify)'!D8</f>
        <v>25000</v>
      </c>
      <c r="I9" s="22">
        <f>'rent cash flow (do not modify)'!E8</f>
        <v>25000</v>
      </c>
      <c r="J9" s="12">
        <f t="shared" si="40"/>
        <v>5000</v>
      </c>
      <c r="K9" s="2">
        <f t="shared" ref="K9:K72" si="45">K8</f>
        <v>416.66666666666669</v>
      </c>
      <c r="L9" s="2">
        <f t="shared" ref="L9:L72" si="46">L8</f>
        <v>83.333333333333329</v>
      </c>
      <c r="M9" s="13">
        <f t="shared" ref="M9:M72" si="47">M8</f>
        <v>166.66666666666666</v>
      </c>
      <c r="N9" s="2">
        <f t="shared" ref="N9:N72" si="48">N8</f>
        <v>83.333333333333329</v>
      </c>
      <c r="O9" s="1">
        <f t="shared" si="41"/>
        <v>7400</v>
      </c>
      <c r="P9" s="15">
        <f t="shared" si="5"/>
        <v>19561.599999999999</v>
      </c>
      <c r="Q9" s="21">
        <f t="shared" si="6"/>
        <v>-23799.9773082104</v>
      </c>
      <c r="R9" s="4"/>
      <c r="S9" s="6">
        <f t="shared" ref="S9:W72" si="49">S8+(365/12)</f>
        <v>366.00000000000006</v>
      </c>
      <c r="T9" s="10">
        <f t="shared" si="7"/>
        <v>-23799.9773082104</v>
      </c>
      <c r="U9" s="6">
        <f t="shared" si="49"/>
        <v>366.00000000000006</v>
      </c>
      <c r="V9" s="11">
        <f t="shared" si="8"/>
        <v>-23799.9773082104</v>
      </c>
      <c r="W9" s="6">
        <f t="shared" si="49"/>
        <v>366.00000000000006</v>
      </c>
      <c r="X9" s="11">
        <f t="shared" si="9"/>
        <v>-23799.9773082104</v>
      </c>
      <c r="Y9" s="6">
        <f t="shared" ref="Y9:AC72" si="50">Y8+(365/12)</f>
        <v>366.00000000000006</v>
      </c>
      <c r="Z9" s="11">
        <f t="shared" si="10"/>
        <v>-23799.9773082104</v>
      </c>
      <c r="AA9" s="6">
        <f t="shared" si="50"/>
        <v>366.00000000000006</v>
      </c>
      <c r="AB9" s="11">
        <f t="shared" si="11"/>
        <v>-23799.9773082104</v>
      </c>
      <c r="AC9" s="6">
        <f t="shared" si="50"/>
        <v>366.00000000000006</v>
      </c>
      <c r="AD9" s="11">
        <f t="shared" si="12"/>
        <v>-23799.9773082104</v>
      </c>
      <c r="AE9" s="6">
        <f t="shared" ref="AE9:AG9" si="51">AE8+(365/12)</f>
        <v>366.00000000000006</v>
      </c>
      <c r="AF9" s="11">
        <f t="shared" si="13"/>
        <v>-23799.9773082104</v>
      </c>
      <c r="AG9" s="6">
        <f t="shared" si="51"/>
        <v>366.00000000000006</v>
      </c>
      <c r="AH9" s="11">
        <f t="shared" si="14"/>
        <v>-23799.9773082104</v>
      </c>
      <c r="AI9" s="6">
        <f t="shared" ref="AI9:AK9" si="52">AI8+(365/12)</f>
        <v>366.00000000000006</v>
      </c>
      <c r="AJ9" s="11">
        <f t="shared" si="15"/>
        <v>-23799.9773082104</v>
      </c>
      <c r="AK9" s="6">
        <f t="shared" si="52"/>
        <v>366.00000000000006</v>
      </c>
      <c r="AL9" s="11">
        <f t="shared" si="16"/>
        <v>-23799.9773082104</v>
      </c>
      <c r="AM9" s="6">
        <f t="shared" ref="AM9:AO9" si="53">AM8+(365/12)</f>
        <v>366.00000000000006</v>
      </c>
      <c r="AN9" s="11">
        <f t="shared" si="17"/>
        <v>-23799.9773082104</v>
      </c>
      <c r="AO9" s="6">
        <f t="shared" si="53"/>
        <v>366.00000000000006</v>
      </c>
      <c r="AP9" s="11">
        <f t="shared" si="18"/>
        <v>-23799.9773082104</v>
      </c>
      <c r="AQ9" s="6">
        <f t="shared" ref="AQ9:AS9" si="54">AQ8+(365/12)</f>
        <v>366.00000000000006</v>
      </c>
      <c r="AR9" s="11">
        <f t="shared" si="19"/>
        <v>-23799.9773082104</v>
      </c>
      <c r="AS9" s="6">
        <f t="shared" si="54"/>
        <v>366.00000000000006</v>
      </c>
      <c r="AT9" s="11">
        <f t="shared" si="20"/>
        <v>-23799.9773082104</v>
      </c>
      <c r="AU9" s="6">
        <f t="shared" ref="AU9:AW9" si="55">AU8+(365/12)</f>
        <v>366.00000000000006</v>
      </c>
      <c r="AV9" s="11">
        <f t="shared" si="21"/>
        <v>-23799.9773082104</v>
      </c>
      <c r="AW9" s="6">
        <f t="shared" si="55"/>
        <v>366.00000000000006</v>
      </c>
      <c r="AX9" s="11">
        <f t="shared" si="22"/>
        <v>-23799.9773082104</v>
      </c>
      <c r="AY9" s="6">
        <f t="shared" ref="AY9:BA9" si="56">AY8+(365/12)</f>
        <v>366.00000000000006</v>
      </c>
      <c r="AZ9" s="11">
        <f t="shared" si="23"/>
        <v>-23799.9773082104</v>
      </c>
      <c r="BA9" s="6">
        <f t="shared" si="56"/>
        <v>366.00000000000006</v>
      </c>
      <c r="BB9" s="11">
        <f t="shared" si="24"/>
        <v>-23799.9773082104</v>
      </c>
      <c r="BC9" s="6">
        <f t="shared" ref="BC9:BE9" si="57">BC8+(365/12)</f>
        <v>366.00000000000006</v>
      </c>
      <c r="BD9" s="11">
        <f t="shared" si="25"/>
        <v>-23799.9773082104</v>
      </c>
      <c r="BE9" s="6">
        <f t="shared" si="57"/>
        <v>366.00000000000006</v>
      </c>
      <c r="BF9" s="11">
        <f t="shared" si="26"/>
        <v>-23799.9773082104</v>
      </c>
      <c r="BG9" s="6">
        <f t="shared" ref="BG9:BI9" si="58">BG8+(365/12)</f>
        <v>366.00000000000006</v>
      </c>
      <c r="BH9" s="11">
        <f t="shared" si="27"/>
        <v>-23799.9773082104</v>
      </c>
      <c r="BI9" s="6">
        <f t="shared" si="58"/>
        <v>366.00000000000006</v>
      </c>
      <c r="BJ9" s="11">
        <f t="shared" si="28"/>
        <v>-23799.9773082104</v>
      </c>
      <c r="BK9" s="6">
        <f t="shared" ref="BK9:BM9" si="59">BK8+(365/12)</f>
        <v>366.00000000000006</v>
      </c>
      <c r="BL9" s="11">
        <f t="shared" si="29"/>
        <v>-23799.9773082104</v>
      </c>
      <c r="BM9" s="6">
        <f t="shared" si="59"/>
        <v>366.00000000000006</v>
      </c>
      <c r="BN9" s="11">
        <f t="shared" si="30"/>
        <v>-23799.9773082104</v>
      </c>
      <c r="BO9" s="6">
        <f t="shared" ref="BO9:BQ9" si="60">BO8+(365/12)</f>
        <v>366.00000000000006</v>
      </c>
      <c r="BP9" s="11">
        <f t="shared" si="31"/>
        <v>-23799.9773082104</v>
      </c>
      <c r="BQ9" s="6">
        <f t="shared" si="60"/>
        <v>366.00000000000006</v>
      </c>
      <c r="BR9" s="11">
        <f t="shared" si="32"/>
        <v>-23799.9773082104</v>
      </c>
      <c r="BS9" s="6">
        <f t="shared" ref="BS9:BU9" si="61">BS8+(365/12)</f>
        <v>366.00000000000006</v>
      </c>
      <c r="BT9" s="11">
        <f t="shared" si="33"/>
        <v>-23799.9773082104</v>
      </c>
      <c r="BU9" s="6">
        <f t="shared" si="61"/>
        <v>366.00000000000006</v>
      </c>
      <c r="BV9" s="11">
        <f t="shared" si="34"/>
        <v>-23799.9773082104</v>
      </c>
      <c r="BW9" s="6">
        <f t="shared" ref="BW9:BY9" si="62">BW8+(365/12)</f>
        <v>366.00000000000006</v>
      </c>
      <c r="BX9" s="11">
        <f t="shared" si="35"/>
        <v>-23799.9773082104</v>
      </c>
      <c r="BY9" s="82">
        <f t="shared" si="62"/>
        <v>366.00000000000006</v>
      </c>
      <c r="BZ9" s="11">
        <f t="shared" si="36"/>
        <v>-23799.9773082104</v>
      </c>
      <c r="CA9" s="4"/>
    </row>
    <row r="10" spans="1:79">
      <c r="A10" s="1" t="str">
        <f t="shared" si="37"/>
        <v/>
      </c>
      <c r="B10" s="1">
        <f t="shared" si="38"/>
        <v>4</v>
      </c>
      <c r="C10" s="13">
        <f t="shared" si="42"/>
        <v>3956307.8531818124</v>
      </c>
      <c r="D10" s="2">
        <f t="shared" si="43"/>
        <v>47863.661751499727</v>
      </c>
      <c r="E10" s="15">
        <f t="shared" si="4"/>
        <v>33055.568045722626</v>
      </c>
      <c r="F10" s="2">
        <f t="shared" si="44"/>
        <v>14808.093705777101</v>
      </c>
      <c r="G10" s="12">
        <f t="shared" si="39"/>
        <v>33055.568045722626</v>
      </c>
      <c r="H10" s="19">
        <f>'rent cash flow (do not modify)'!D9</f>
        <v>25000</v>
      </c>
      <c r="I10" s="22">
        <f>'rent cash flow (do not modify)'!E9</f>
        <v>25000</v>
      </c>
      <c r="J10" s="12">
        <f t="shared" si="40"/>
        <v>5000</v>
      </c>
      <c r="K10" s="2">
        <f t="shared" si="45"/>
        <v>416.66666666666669</v>
      </c>
      <c r="L10" s="2">
        <f t="shared" si="46"/>
        <v>83.333333333333329</v>
      </c>
      <c r="M10" s="13">
        <f t="shared" si="47"/>
        <v>166.66666666666666</v>
      </c>
      <c r="N10" s="2">
        <f t="shared" si="48"/>
        <v>83.333333333333329</v>
      </c>
      <c r="O10" s="1">
        <f t="shared" si="41"/>
        <v>7400</v>
      </c>
      <c r="P10" s="15">
        <f t="shared" si="5"/>
        <v>19561.599999999999</v>
      </c>
      <c r="Q10" s="21">
        <f t="shared" si="6"/>
        <v>-23837.891225371437</v>
      </c>
      <c r="R10" s="4"/>
      <c r="S10" s="6">
        <f t="shared" si="49"/>
        <v>396.41666666666674</v>
      </c>
      <c r="T10" s="10">
        <f t="shared" si="7"/>
        <v>-23837.891225371437</v>
      </c>
      <c r="U10" s="6">
        <f t="shared" si="49"/>
        <v>396.41666666666674</v>
      </c>
      <c r="V10" s="11">
        <f t="shared" si="8"/>
        <v>-23837.891225371437</v>
      </c>
      <c r="W10" s="6">
        <f t="shared" si="49"/>
        <v>396.41666666666674</v>
      </c>
      <c r="X10" s="11">
        <f t="shared" si="9"/>
        <v>-23837.891225371437</v>
      </c>
      <c r="Y10" s="6">
        <f t="shared" si="50"/>
        <v>396.41666666666674</v>
      </c>
      <c r="Z10" s="11">
        <f t="shared" si="10"/>
        <v>-23837.891225371437</v>
      </c>
      <c r="AA10" s="6">
        <f t="shared" si="50"/>
        <v>396.41666666666674</v>
      </c>
      <c r="AB10" s="11">
        <f t="shared" si="11"/>
        <v>-23837.891225371437</v>
      </c>
      <c r="AC10" s="6">
        <f t="shared" si="50"/>
        <v>396.41666666666674</v>
      </c>
      <c r="AD10" s="11">
        <f t="shared" si="12"/>
        <v>-23837.891225371437</v>
      </c>
      <c r="AE10" s="6">
        <f t="shared" ref="AE10:AG10" si="63">AE9+(365/12)</f>
        <v>396.41666666666674</v>
      </c>
      <c r="AF10" s="11">
        <f t="shared" si="13"/>
        <v>-23837.891225371437</v>
      </c>
      <c r="AG10" s="6">
        <f t="shared" si="63"/>
        <v>396.41666666666674</v>
      </c>
      <c r="AH10" s="11">
        <f t="shared" si="14"/>
        <v>-23837.891225371437</v>
      </c>
      <c r="AI10" s="6">
        <f t="shared" ref="AI10:AK10" si="64">AI9+(365/12)</f>
        <v>396.41666666666674</v>
      </c>
      <c r="AJ10" s="11">
        <f t="shared" si="15"/>
        <v>-23837.891225371437</v>
      </c>
      <c r="AK10" s="6">
        <f t="shared" si="64"/>
        <v>396.41666666666674</v>
      </c>
      <c r="AL10" s="11">
        <f t="shared" si="16"/>
        <v>-23837.891225371437</v>
      </c>
      <c r="AM10" s="6">
        <f t="shared" ref="AM10:AO10" si="65">AM9+(365/12)</f>
        <v>396.41666666666674</v>
      </c>
      <c r="AN10" s="11">
        <f t="shared" si="17"/>
        <v>-23837.891225371437</v>
      </c>
      <c r="AO10" s="6">
        <f t="shared" si="65"/>
        <v>396.41666666666674</v>
      </c>
      <c r="AP10" s="11">
        <f t="shared" si="18"/>
        <v>-23837.891225371437</v>
      </c>
      <c r="AQ10" s="6">
        <f t="shared" ref="AQ10:AS10" si="66">AQ9+(365/12)</f>
        <v>396.41666666666674</v>
      </c>
      <c r="AR10" s="11">
        <f t="shared" si="19"/>
        <v>-23837.891225371437</v>
      </c>
      <c r="AS10" s="6">
        <f t="shared" si="66"/>
        <v>396.41666666666674</v>
      </c>
      <c r="AT10" s="11">
        <f t="shared" si="20"/>
        <v>-23837.891225371437</v>
      </c>
      <c r="AU10" s="6">
        <f t="shared" ref="AU10:AW10" si="67">AU9+(365/12)</f>
        <v>396.41666666666674</v>
      </c>
      <c r="AV10" s="11">
        <f t="shared" si="21"/>
        <v>-23837.891225371437</v>
      </c>
      <c r="AW10" s="6">
        <f t="shared" si="67"/>
        <v>396.41666666666674</v>
      </c>
      <c r="AX10" s="11">
        <f t="shared" si="22"/>
        <v>-23837.891225371437</v>
      </c>
      <c r="AY10" s="6">
        <f t="shared" ref="AY10:BA10" si="68">AY9+(365/12)</f>
        <v>396.41666666666674</v>
      </c>
      <c r="AZ10" s="11">
        <f t="shared" si="23"/>
        <v>-23837.891225371437</v>
      </c>
      <c r="BA10" s="6">
        <f t="shared" si="68"/>
        <v>396.41666666666674</v>
      </c>
      <c r="BB10" s="11">
        <f t="shared" si="24"/>
        <v>-23837.891225371437</v>
      </c>
      <c r="BC10" s="6">
        <f t="shared" ref="BC10:BE10" si="69">BC9+(365/12)</f>
        <v>396.41666666666674</v>
      </c>
      <c r="BD10" s="11">
        <f t="shared" si="25"/>
        <v>-23837.891225371437</v>
      </c>
      <c r="BE10" s="6">
        <f t="shared" si="69"/>
        <v>396.41666666666674</v>
      </c>
      <c r="BF10" s="11">
        <f t="shared" si="26"/>
        <v>-23837.891225371437</v>
      </c>
      <c r="BG10" s="6">
        <f t="shared" ref="BG10:BI10" si="70">BG9+(365/12)</f>
        <v>396.41666666666674</v>
      </c>
      <c r="BH10" s="11">
        <f t="shared" si="27"/>
        <v>-23837.891225371437</v>
      </c>
      <c r="BI10" s="6">
        <f t="shared" si="70"/>
        <v>396.41666666666674</v>
      </c>
      <c r="BJ10" s="11">
        <f t="shared" si="28"/>
        <v>-23837.891225371437</v>
      </c>
      <c r="BK10" s="6">
        <f t="shared" ref="BK10:BM10" si="71">BK9+(365/12)</f>
        <v>396.41666666666674</v>
      </c>
      <c r="BL10" s="11">
        <f t="shared" si="29"/>
        <v>-23837.891225371437</v>
      </c>
      <c r="BM10" s="6">
        <f t="shared" si="71"/>
        <v>396.41666666666674</v>
      </c>
      <c r="BN10" s="11">
        <f t="shared" si="30"/>
        <v>-23837.891225371437</v>
      </c>
      <c r="BO10" s="6">
        <f t="shared" ref="BO10:BQ10" si="72">BO9+(365/12)</f>
        <v>396.41666666666674</v>
      </c>
      <c r="BP10" s="11">
        <f t="shared" si="31"/>
        <v>-23837.891225371437</v>
      </c>
      <c r="BQ10" s="6">
        <f t="shared" si="72"/>
        <v>396.41666666666674</v>
      </c>
      <c r="BR10" s="11">
        <f t="shared" si="32"/>
        <v>-23837.891225371437</v>
      </c>
      <c r="BS10" s="6">
        <f t="shared" ref="BS10:BU10" si="73">BS9+(365/12)</f>
        <v>396.41666666666674</v>
      </c>
      <c r="BT10" s="11">
        <f t="shared" si="33"/>
        <v>-23837.891225371437</v>
      </c>
      <c r="BU10" s="6">
        <f t="shared" si="73"/>
        <v>396.41666666666674</v>
      </c>
      <c r="BV10" s="11">
        <f t="shared" si="34"/>
        <v>-23837.891225371437</v>
      </c>
      <c r="BW10" s="6">
        <f t="shared" ref="BW10:BY10" si="74">BW9+(365/12)</f>
        <v>396.41666666666674</v>
      </c>
      <c r="BX10" s="11">
        <f t="shared" si="35"/>
        <v>-23837.891225371437</v>
      </c>
      <c r="BY10" s="82">
        <f t="shared" si="74"/>
        <v>396.41666666666674</v>
      </c>
      <c r="BZ10" s="11">
        <f t="shared" si="36"/>
        <v>-23837.891225371437</v>
      </c>
      <c r="CA10" s="4"/>
    </row>
    <row r="11" spans="1:79">
      <c r="A11" s="1" t="str">
        <f t="shared" si="37"/>
        <v/>
      </c>
      <c r="B11" s="1">
        <f t="shared" si="38"/>
        <v>5</v>
      </c>
      <c r="C11" s="13">
        <f t="shared" si="42"/>
        <v>3941499.7594760354</v>
      </c>
      <c r="D11" s="2">
        <f t="shared" si="43"/>
        <v>47863.661751499727</v>
      </c>
      <c r="E11" s="15">
        <f t="shared" si="4"/>
        <v>32931.844117433</v>
      </c>
      <c r="F11" s="2">
        <f t="shared" si="44"/>
        <v>14931.817634066727</v>
      </c>
      <c r="G11" s="12">
        <f t="shared" si="39"/>
        <v>32931.844117433</v>
      </c>
      <c r="H11" s="19">
        <f>'rent cash flow (do not modify)'!D10</f>
        <v>25000</v>
      </c>
      <c r="I11" s="22">
        <f>'rent cash flow (do not modify)'!E10</f>
        <v>25000</v>
      </c>
      <c r="J11" s="12">
        <f t="shared" si="40"/>
        <v>5000</v>
      </c>
      <c r="K11" s="2">
        <f t="shared" si="45"/>
        <v>416.66666666666669</v>
      </c>
      <c r="L11" s="2">
        <f t="shared" si="46"/>
        <v>83.333333333333329</v>
      </c>
      <c r="M11" s="13">
        <f t="shared" si="47"/>
        <v>166.66666666666666</v>
      </c>
      <c r="N11" s="2">
        <f t="shared" si="48"/>
        <v>83.333333333333329</v>
      </c>
      <c r="O11" s="1">
        <f t="shared" si="41"/>
        <v>7400</v>
      </c>
      <c r="P11" s="15">
        <f t="shared" si="5"/>
        <v>19561.599999999999</v>
      </c>
      <c r="Q11" s="21">
        <f t="shared" si="6"/>
        <v>-23876.121919212928</v>
      </c>
      <c r="R11" s="4"/>
      <c r="S11" s="6">
        <f t="shared" si="49"/>
        <v>426.83333333333343</v>
      </c>
      <c r="T11" s="10">
        <f t="shared" si="7"/>
        <v>-23876.121919212928</v>
      </c>
      <c r="U11" s="6">
        <f t="shared" si="49"/>
        <v>426.83333333333343</v>
      </c>
      <c r="V11" s="11">
        <f t="shared" si="8"/>
        <v>-23876.121919212928</v>
      </c>
      <c r="W11" s="6">
        <f t="shared" si="49"/>
        <v>426.83333333333343</v>
      </c>
      <c r="X11" s="11">
        <f t="shared" si="9"/>
        <v>-23876.121919212928</v>
      </c>
      <c r="Y11" s="6">
        <f t="shared" si="50"/>
        <v>426.83333333333343</v>
      </c>
      <c r="Z11" s="11">
        <f t="shared" si="10"/>
        <v>-23876.121919212928</v>
      </c>
      <c r="AA11" s="6">
        <f t="shared" si="50"/>
        <v>426.83333333333343</v>
      </c>
      <c r="AB11" s="11">
        <f t="shared" si="11"/>
        <v>-23876.121919212928</v>
      </c>
      <c r="AC11" s="6">
        <f t="shared" si="50"/>
        <v>426.83333333333343</v>
      </c>
      <c r="AD11" s="11">
        <f t="shared" si="12"/>
        <v>-23876.121919212928</v>
      </c>
      <c r="AE11" s="6">
        <f t="shared" ref="AE11:AG11" si="75">AE10+(365/12)</f>
        <v>426.83333333333343</v>
      </c>
      <c r="AF11" s="11">
        <f t="shared" si="13"/>
        <v>-23876.121919212928</v>
      </c>
      <c r="AG11" s="6">
        <f t="shared" si="75"/>
        <v>426.83333333333343</v>
      </c>
      <c r="AH11" s="11">
        <f t="shared" si="14"/>
        <v>-23876.121919212928</v>
      </c>
      <c r="AI11" s="6">
        <f t="shared" ref="AI11:AK11" si="76">AI10+(365/12)</f>
        <v>426.83333333333343</v>
      </c>
      <c r="AJ11" s="11">
        <f t="shared" si="15"/>
        <v>-23876.121919212928</v>
      </c>
      <c r="AK11" s="6">
        <f t="shared" si="76"/>
        <v>426.83333333333343</v>
      </c>
      <c r="AL11" s="11">
        <f t="shared" si="16"/>
        <v>-23876.121919212928</v>
      </c>
      <c r="AM11" s="6">
        <f t="shared" ref="AM11:AO11" si="77">AM10+(365/12)</f>
        <v>426.83333333333343</v>
      </c>
      <c r="AN11" s="11">
        <f t="shared" si="17"/>
        <v>-23876.121919212928</v>
      </c>
      <c r="AO11" s="6">
        <f t="shared" si="77"/>
        <v>426.83333333333343</v>
      </c>
      <c r="AP11" s="11">
        <f t="shared" si="18"/>
        <v>-23876.121919212928</v>
      </c>
      <c r="AQ11" s="6">
        <f t="shared" ref="AQ11:AS11" si="78">AQ10+(365/12)</f>
        <v>426.83333333333343</v>
      </c>
      <c r="AR11" s="11">
        <f t="shared" si="19"/>
        <v>-23876.121919212928</v>
      </c>
      <c r="AS11" s="6">
        <f t="shared" si="78"/>
        <v>426.83333333333343</v>
      </c>
      <c r="AT11" s="11">
        <f t="shared" si="20"/>
        <v>-23876.121919212928</v>
      </c>
      <c r="AU11" s="6">
        <f t="shared" ref="AU11:AW11" si="79">AU10+(365/12)</f>
        <v>426.83333333333343</v>
      </c>
      <c r="AV11" s="11">
        <f t="shared" si="21"/>
        <v>-23876.121919212928</v>
      </c>
      <c r="AW11" s="6">
        <f t="shared" si="79"/>
        <v>426.83333333333343</v>
      </c>
      <c r="AX11" s="11">
        <f t="shared" si="22"/>
        <v>-23876.121919212928</v>
      </c>
      <c r="AY11" s="6">
        <f t="shared" ref="AY11:BA11" si="80">AY10+(365/12)</f>
        <v>426.83333333333343</v>
      </c>
      <c r="AZ11" s="11">
        <f t="shared" si="23"/>
        <v>-23876.121919212928</v>
      </c>
      <c r="BA11" s="6">
        <f t="shared" si="80"/>
        <v>426.83333333333343</v>
      </c>
      <c r="BB11" s="11">
        <f t="shared" si="24"/>
        <v>-23876.121919212928</v>
      </c>
      <c r="BC11" s="6">
        <f t="shared" ref="BC11:BE11" si="81">BC10+(365/12)</f>
        <v>426.83333333333343</v>
      </c>
      <c r="BD11" s="11">
        <f t="shared" si="25"/>
        <v>-23876.121919212928</v>
      </c>
      <c r="BE11" s="6">
        <f t="shared" si="81"/>
        <v>426.83333333333343</v>
      </c>
      <c r="BF11" s="11">
        <f t="shared" si="26"/>
        <v>-23876.121919212928</v>
      </c>
      <c r="BG11" s="6">
        <f t="shared" ref="BG11:BI11" si="82">BG10+(365/12)</f>
        <v>426.83333333333343</v>
      </c>
      <c r="BH11" s="11">
        <f t="shared" si="27"/>
        <v>-23876.121919212928</v>
      </c>
      <c r="BI11" s="6">
        <f t="shared" si="82"/>
        <v>426.83333333333343</v>
      </c>
      <c r="BJ11" s="11">
        <f t="shared" si="28"/>
        <v>-23876.121919212928</v>
      </c>
      <c r="BK11" s="6">
        <f t="shared" ref="BK11:BM11" si="83">BK10+(365/12)</f>
        <v>426.83333333333343</v>
      </c>
      <c r="BL11" s="11">
        <f t="shared" si="29"/>
        <v>-23876.121919212928</v>
      </c>
      <c r="BM11" s="6">
        <f t="shared" si="83"/>
        <v>426.83333333333343</v>
      </c>
      <c r="BN11" s="11">
        <f t="shared" si="30"/>
        <v>-23876.121919212928</v>
      </c>
      <c r="BO11" s="6">
        <f t="shared" ref="BO11:BQ11" si="84">BO10+(365/12)</f>
        <v>426.83333333333343</v>
      </c>
      <c r="BP11" s="11">
        <f t="shared" si="31"/>
        <v>-23876.121919212928</v>
      </c>
      <c r="BQ11" s="6">
        <f t="shared" si="84"/>
        <v>426.83333333333343</v>
      </c>
      <c r="BR11" s="11">
        <f t="shared" si="32"/>
        <v>-23876.121919212928</v>
      </c>
      <c r="BS11" s="6">
        <f t="shared" ref="BS11:BU11" si="85">BS10+(365/12)</f>
        <v>426.83333333333343</v>
      </c>
      <c r="BT11" s="11">
        <f t="shared" si="33"/>
        <v>-23876.121919212928</v>
      </c>
      <c r="BU11" s="6">
        <f t="shared" si="85"/>
        <v>426.83333333333343</v>
      </c>
      <c r="BV11" s="11">
        <f t="shared" si="34"/>
        <v>-23876.121919212928</v>
      </c>
      <c r="BW11" s="6">
        <f t="shared" ref="BW11:BY11" si="86">BW10+(365/12)</f>
        <v>426.83333333333343</v>
      </c>
      <c r="BX11" s="11">
        <f t="shared" si="35"/>
        <v>-23876.121919212928</v>
      </c>
      <c r="BY11" s="82">
        <f t="shared" si="86"/>
        <v>426.83333333333343</v>
      </c>
      <c r="BZ11" s="11">
        <f t="shared" si="36"/>
        <v>-23876.121919212928</v>
      </c>
      <c r="CA11" s="4"/>
    </row>
    <row r="12" spans="1:79">
      <c r="A12" s="1" t="str">
        <f t="shared" si="37"/>
        <v/>
      </c>
      <c r="B12" s="1">
        <f t="shared" si="38"/>
        <v>6</v>
      </c>
      <c r="C12" s="13">
        <f t="shared" si="42"/>
        <v>3926567.9418419688</v>
      </c>
      <c r="D12" s="2">
        <f t="shared" si="43"/>
        <v>47863.661751499727</v>
      </c>
      <c r="E12" s="15">
        <f t="shared" si="4"/>
        <v>32807.086456460725</v>
      </c>
      <c r="F12" s="2">
        <f t="shared" si="44"/>
        <v>15056.575295039002</v>
      </c>
      <c r="G12" s="12">
        <f t="shared" si="39"/>
        <v>32807.086456460725</v>
      </c>
      <c r="H12" s="19">
        <f>'rent cash flow (do not modify)'!D11</f>
        <v>0</v>
      </c>
      <c r="I12" s="22">
        <f>'rent cash flow (do not modify)'!E11</f>
        <v>25000</v>
      </c>
      <c r="J12" s="12">
        <f t="shared" si="40"/>
        <v>5000</v>
      </c>
      <c r="K12" s="2">
        <f t="shared" si="45"/>
        <v>416.66666666666669</v>
      </c>
      <c r="L12" s="2">
        <f t="shared" si="46"/>
        <v>83.333333333333329</v>
      </c>
      <c r="M12" s="13">
        <f t="shared" si="47"/>
        <v>166.66666666666666</v>
      </c>
      <c r="N12" s="2">
        <f t="shared" si="48"/>
        <v>83.333333333333329</v>
      </c>
      <c r="O12" s="1">
        <f t="shared" si="41"/>
        <v>7400</v>
      </c>
      <c r="P12" s="15">
        <f t="shared" si="5"/>
        <v>-2286.6</v>
      </c>
      <c r="Q12" s="21">
        <f t="shared" si="6"/>
        <v>-43476.27203645336</v>
      </c>
      <c r="R12" s="4"/>
      <c r="S12" s="6">
        <f t="shared" si="49"/>
        <v>457.25000000000011</v>
      </c>
      <c r="T12" s="10">
        <f t="shared" si="7"/>
        <v>-43476.27203645336</v>
      </c>
      <c r="U12" s="6">
        <f t="shared" si="49"/>
        <v>457.25000000000011</v>
      </c>
      <c r="V12" s="11">
        <f t="shared" si="8"/>
        <v>-43476.27203645336</v>
      </c>
      <c r="W12" s="6">
        <f t="shared" si="49"/>
        <v>457.25000000000011</v>
      </c>
      <c r="X12" s="11">
        <f t="shared" si="9"/>
        <v>-43476.27203645336</v>
      </c>
      <c r="Y12" s="6">
        <f t="shared" si="50"/>
        <v>457.25000000000011</v>
      </c>
      <c r="Z12" s="11">
        <f t="shared" si="10"/>
        <v>-43476.27203645336</v>
      </c>
      <c r="AA12" s="6">
        <f t="shared" si="50"/>
        <v>457.25000000000011</v>
      </c>
      <c r="AB12" s="11">
        <f t="shared" si="11"/>
        <v>-43476.27203645336</v>
      </c>
      <c r="AC12" s="6">
        <f t="shared" si="50"/>
        <v>457.25000000000011</v>
      </c>
      <c r="AD12" s="11">
        <f t="shared" si="12"/>
        <v>-43476.27203645336</v>
      </c>
      <c r="AE12" s="6">
        <f t="shared" ref="AE12:AG12" si="87">AE11+(365/12)</f>
        <v>457.25000000000011</v>
      </c>
      <c r="AF12" s="11">
        <f t="shared" si="13"/>
        <v>-43476.27203645336</v>
      </c>
      <c r="AG12" s="6">
        <f t="shared" si="87"/>
        <v>457.25000000000011</v>
      </c>
      <c r="AH12" s="11">
        <f t="shared" si="14"/>
        <v>-43476.27203645336</v>
      </c>
      <c r="AI12" s="6">
        <f t="shared" ref="AI12:AK12" si="88">AI11+(365/12)</f>
        <v>457.25000000000011</v>
      </c>
      <c r="AJ12" s="11">
        <f t="shared" si="15"/>
        <v>-43476.27203645336</v>
      </c>
      <c r="AK12" s="6">
        <f t="shared" si="88"/>
        <v>457.25000000000011</v>
      </c>
      <c r="AL12" s="11">
        <f t="shared" si="16"/>
        <v>-43476.27203645336</v>
      </c>
      <c r="AM12" s="6">
        <f t="shared" ref="AM12:AO12" si="89">AM11+(365/12)</f>
        <v>457.25000000000011</v>
      </c>
      <c r="AN12" s="11">
        <f t="shared" si="17"/>
        <v>-43476.27203645336</v>
      </c>
      <c r="AO12" s="6">
        <f t="shared" si="89"/>
        <v>457.25000000000011</v>
      </c>
      <c r="AP12" s="11">
        <f t="shared" si="18"/>
        <v>-43476.27203645336</v>
      </c>
      <c r="AQ12" s="6">
        <f t="shared" ref="AQ12:AS12" si="90">AQ11+(365/12)</f>
        <v>457.25000000000011</v>
      </c>
      <c r="AR12" s="11">
        <f t="shared" si="19"/>
        <v>-43476.27203645336</v>
      </c>
      <c r="AS12" s="6">
        <f t="shared" si="90"/>
        <v>457.25000000000011</v>
      </c>
      <c r="AT12" s="11">
        <f t="shared" si="20"/>
        <v>-43476.27203645336</v>
      </c>
      <c r="AU12" s="6">
        <f t="shared" ref="AU12:AW12" si="91">AU11+(365/12)</f>
        <v>457.25000000000011</v>
      </c>
      <c r="AV12" s="11">
        <f t="shared" si="21"/>
        <v>-43476.27203645336</v>
      </c>
      <c r="AW12" s="6">
        <f t="shared" si="91"/>
        <v>457.25000000000011</v>
      </c>
      <c r="AX12" s="11">
        <f t="shared" si="22"/>
        <v>-43476.27203645336</v>
      </c>
      <c r="AY12" s="6">
        <f t="shared" ref="AY12:BA12" si="92">AY11+(365/12)</f>
        <v>457.25000000000011</v>
      </c>
      <c r="AZ12" s="11">
        <f t="shared" si="23"/>
        <v>-43476.27203645336</v>
      </c>
      <c r="BA12" s="6">
        <f t="shared" si="92"/>
        <v>457.25000000000011</v>
      </c>
      <c r="BB12" s="11">
        <f t="shared" si="24"/>
        <v>-43476.27203645336</v>
      </c>
      <c r="BC12" s="6">
        <f t="shared" ref="BC12:BE12" si="93">BC11+(365/12)</f>
        <v>457.25000000000011</v>
      </c>
      <c r="BD12" s="11">
        <f t="shared" si="25"/>
        <v>-43476.27203645336</v>
      </c>
      <c r="BE12" s="6">
        <f t="shared" si="93"/>
        <v>457.25000000000011</v>
      </c>
      <c r="BF12" s="11">
        <f t="shared" si="26"/>
        <v>-43476.27203645336</v>
      </c>
      <c r="BG12" s="6">
        <f t="shared" ref="BG12:BI12" si="94">BG11+(365/12)</f>
        <v>457.25000000000011</v>
      </c>
      <c r="BH12" s="11">
        <f t="shared" si="27"/>
        <v>-43476.27203645336</v>
      </c>
      <c r="BI12" s="6">
        <f t="shared" si="94"/>
        <v>457.25000000000011</v>
      </c>
      <c r="BJ12" s="11">
        <f t="shared" si="28"/>
        <v>-43476.27203645336</v>
      </c>
      <c r="BK12" s="6">
        <f t="shared" ref="BK12:BM12" si="95">BK11+(365/12)</f>
        <v>457.25000000000011</v>
      </c>
      <c r="BL12" s="11">
        <f t="shared" si="29"/>
        <v>-43476.27203645336</v>
      </c>
      <c r="BM12" s="6">
        <f t="shared" si="95"/>
        <v>457.25000000000011</v>
      </c>
      <c r="BN12" s="11">
        <f t="shared" si="30"/>
        <v>-43476.27203645336</v>
      </c>
      <c r="BO12" s="6">
        <f t="shared" ref="BO12:BQ12" si="96">BO11+(365/12)</f>
        <v>457.25000000000011</v>
      </c>
      <c r="BP12" s="11">
        <f t="shared" si="31"/>
        <v>-43476.27203645336</v>
      </c>
      <c r="BQ12" s="6">
        <f t="shared" si="96"/>
        <v>457.25000000000011</v>
      </c>
      <c r="BR12" s="11">
        <f t="shared" si="32"/>
        <v>-43476.27203645336</v>
      </c>
      <c r="BS12" s="6">
        <f t="shared" ref="BS12:BU12" si="97">BS11+(365/12)</f>
        <v>457.25000000000011</v>
      </c>
      <c r="BT12" s="11">
        <f t="shared" si="33"/>
        <v>-43476.27203645336</v>
      </c>
      <c r="BU12" s="6">
        <f t="shared" si="97"/>
        <v>457.25000000000011</v>
      </c>
      <c r="BV12" s="11">
        <f t="shared" si="34"/>
        <v>-43476.27203645336</v>
      </c>
      <c r="BW12" s="6">
        <f t="shared" ref="BW12:BY12" si="98">BW11+(365/12)</f>
        <v>457.25000000000011</v>
      </c>
      <c r="BX12" s="11">
        <f t="shared" si="35"/>
        <v>-43476.27203645336</v>
      </c>
      <c r="BY12" s="82">
        <f t="shared" si="98"/>
        <v>457.25000000000011</v>
      </c>
      <c r="BZ12" s="11">
        <f t="shared" si="36"/>
        <v>-43476.27203645336</v>
      </c>
      <c r="CA12" s="4"/>
    </row>
    <row r="13" spans="1:79">
      <c r="A13" s="1" t="str">
        <f t="shared" si="37"/>
        <v/>
      </c>
      <c r="B13" s="1">
        <f t="shared" si="38"/>
        <v>7</v>
      </c>
      <c r="C13" s="13">
        <f t="shared" si="42"/>
        <v>3911511.3665469298</v>
      </c>
      <c r="D13" s="2">
        <f t="shared" si="43"/>
        <v>47863.661751499727</v>
      </c>
      <c r="E13" s="15">
        <f t="shared" si="4"/>
        <v>32681.286425808295</v>
      </c>
      <c r="F13" s="2">
        <f t="shared" si="44"/>
        <v>15182.375325691431</v>
      </c>
      <c r="G13" s="12">
        <f t="shared" si="39"/>
        <v>32681.286425808295</v>
      </c>
      <c r="H13" s="19">
        <f>'rent cash flow (do not modify)'!D12</f>
        <v>0</v>
      </c>
      <c r="I13" s="22">
        <f>'rent cash flow (do not modify)'!E12</f>
        <v>25000</v>
      </c>
      <c r="J13" s="12">
        <f t="shared" si="40"/>
        <v>5000</v>
      </c>
      <c r="K13" s="2">
        <f t="shared" si="45"/>
        <v>416.66666666666669</v>
      </c>
      <c r="L13" s="2">
        <f t="shared" si="46"/>
        <v>83.333333333333329</v>
      </c>
      <c r="M13" s="13">
        <f t="shared" si="47"/>
        <v>166.66666666666666</v>
      </c>
      <c r="N13" s="2">
        <f t="shared" si="48"/>
        <v>83.333333333333329</v>
      </c>
      <c r="O13" s="1">
        <f t="shared" si="41"/>
        <v>7400</v>
      </c>
      <c r="P13" s="15">
        <f t="shared" si="5"/>
        <v>-2286.6</v>
      </c>
      <c r="Q13" s="21">
        <f t="shared" si="6"/>
        <v>-43515.144245924967</v>
      </c>
      <c r="R13" s="4"/>
      <c r="S13" s="6">
        <f t="shared" si="49"/>
        <v>487.6666666666668</v>
      </c>
      <c r="T13" s="10">
        <f t="shared" si="7"/>
        <v>-43515.144245924967</v>
      </c>
      <c r="U13" s="6">
        <f t="shared" si="49"/>
        <v>487.6666666666668</v>
      </c>
      <c r="V13" s="11">
        <f t="shared" si="8"/>
        <v>-43515.144245924967</v>
      </c>
      <c r="W13" s="6">
        <f t="shared" si="49"/>
        <v>487.6666666666668</v>
      </c>
      <c r="X13" s="11">
        <f t="shared" si="9"/>
        <v>-43515.144245924967</v>
      </c>
      <c r="Y13" s="6">
        <f t="shared" si="50"/>
        <v>487.6666666666668</v>
      </c>
      <c r="Z13" s="11">
        <f t="shared" si="10"/>
        <v>-43515.144245924967</v>
      </c>
      <c r="AA13" s="6">
        <f t="shared" si="50"/>
        <v>487.6666666666668</v>
      </c>
      <c r="AB13" s="11">
        <f t="shared" si="11"/>
        <v>-43515.144245924967</v>
      </c>
      <c r="AC13" s="6">
        <f t="shared" si="50"/>
        <v>487.6666666666668</v>
      </c>
      <c r="AD13" s="11">
        <f t="shared" si="12"/>
        <v>-43515.144245924967</v>
      </c>
      <c r="AE13" s="6">
        <f t="shared" ref="AE13:AG13" si="99">AE12+(365/12)</f>
        <v>487.6666666666668</v>
      </c>
      <c r="AF13" s="11">
        <f t="shared" si="13"/>
        <v>-43515.144245924967</v>
      </c>
      <c r="AG13" s="6">
        <f t="shared" si="99"/>
        <v>487.6666666666668</v>
      </c>
      <c r="AH13" s="11">
        <f t="shared" si="14"/>
        <v>-43515.144245924967</v>
      </c>
      <c r="AI13" s="6">
        <f t="shared" ref="AI13:AK13" si="100">AI12+(365/12)</f>
        <v>487.6666666666668</v>
      </c>
      <c r="AJ13" s="11">
        <f t="shared" si="15"/>
        <v>-43515.144245924967</v>
      </c>
      <c r="AK13" s="6">
        <f t="shared" si="100"/>
        <v>487.6666666666668</v>
      </c>
      <c r="AL13" s="11">
        <f t="shared" si="16"/>
        <v>-43515.144245924967</v>
      </c>
      <c r="AM13" s="6">
        <f t="shared" ref="AM13:AO13" si="101">AM12+(365/12)</f>
        <v>487.6666666666668</v>
      </c>
      <c r="AN13" s="11">
        <f t="shared" si="17"/>
        <v>-43515.144245924967</v>
      </c>
      <c r="AO13" s="6">
        <f t="shared" si="101"/>
        <v>487.6666666666668</v>
      </c>
      <c r="AP13" s="11">
        <f t="shared" si="18"/>
        <v>-43515.144245924967</v>
      </c>
      <c r="AQ13" s="6">
        <f t="shared" ref="AQ13:AS13" si="102">AQ12+(365/12)</f>
        <v>487.6666666666668</v>
      </c>
      <c r="AR13" s="11">
        <f t="shared" si="19"/>
        <v>-43515.144245924967</v>
      </c>
      <c r="AS13" s="6">
        <f t="shared" si="102"/>
        <v>487.6666666666668</v>
      </c>
      <c r="AT13" s="11">
        <f t="shared" si="20"/>
        <v>-43515.144245924967</v>
      </c>
      <c r="AU13" s="6">
        <f t="shared" ref="AU13:AW13" si="103">AU12+(365/12)</f>
        <v>487.6666666666668</v>
      </c>
      <c r="AV13" s="11">
        <f t="shared" si="21"/>
        <v>-43515.144245924967</v>
      </c>
      <c r="AW13" s="6">
        <f t="shared" si="103"/>
        <v>487.6666666666668</v>
      </c>
      <c r="AX13" s="11">
        <f t="shared" si="22"/>
        <v>-43515.144245924967</v>
      </c>
      <c r="AY13" s="6">
        <f t="shared" ref="AY13:BA13" si="104">AY12+(365/12)</f>
        <v>487.6666666666668</v>
      </c>
      <c r="AZ13" s="11">
        <f t="shared" si="23"/>
        <v>-43515.144245924967</v>
      </c>
      <c r="BA13" s="6">
        <f t="shared" si="104"/>
        <v>487.6666666666668</v>
      </c>
      <c r="BB13" s="11">
        <f t="shared" si="24"/>
        <v>-43515.144245924967</v>
      </c>
      <c r="BC13" s="6">
        <f t="shared" ref="BC13:BE13" si="105">BC12+(365/12)</f>
        <v>487.6666666666668</v>
      </c>
      <c r="BD13" s="11">
        <f t="shared" si="25"/>
        <v>-43515.144245924967</v>
      </c>
      <c r="BE13" s="6">
        <f t="shared" si="105"/>
        <v>487.6666666666668</v>
      </c>
      <c r="BF13" s="11">
        <f t="shared" si="26"/>
        <v>-43515.144245924967</v>
      </c>
      <c r="BG13" s="6">
        <f t="shared" ref="BG13:BI13" si="106">BG12+(365/12)</f>
        <v>487.6666666666668</v>
      </c>
      <c r="BH13" s="11">
        <f t="shared" si="27"/>
        <v>-43515.144245924967</v>
      </c>
      <c r="BI13" s="6">
        <f t="shared" si="106"/>
        <v>487.6666666666668</v>
      </c>
      <c r="BJ13" s="11">
        <f t="shared" si="28"/>
        <v>-43515.144245924967</v>
      </c>
      <c r="BK13" s="6">
        <f t="shared" ref="BK13:BM13" si="107">BK12+(365/12)</f>
        <v>487.6666666666668</v>
      </c>
      <c r="BL13" s="11">
        <f t="shared" si="29"/>
        <v>-43515.144245924967</v>
      </c>
      <c r="BM13" s="6">
        <f t="shared" si="107"/>
        <v>487.6666666666668</v>
      </c>
      <c r="BN13" s="11">
        <f t="shared" si="30"/>
        <v>-43515.144245924967</v>
      </c>
      <c r="BO13" s="6">
        <f t="shared" ref="BO13:BQ13" si="108">BO12+(365/12)</f>
        <v>487.6666666666668</v>
      </c>
      <c r="BP13" s="11">
        <f t="shared" si="31"/>
        <v>-43515.144245924967</v>
      </c>
      <c r="BQ13" s="6">
        <f t="shared" si="108"/>
        <v>487.6666666666668</v>
      </c>
      <c r="BR13" s="11">
        <f t="shared" si="32"/>
        <v>-43515.144245924967</v>
      </c>
      <c r="BS13" s="6">
        <f t="shared" ref="BS13:BU13" si="109">BS12+(365/12)</f>
        <v>487.6666666666668</v>
      </c>
      <c r="BT13" s="11">
        <f t="shared" si="33"/>
        <v>-43515.144245924967</v>
      </c>
      <c r="BU13" s="6">
        <f t="shared" si="109"/>
        <v>487.6666666666668</v>
      </c>
      <c r="BV13" s="11">
        <f t="shared" si="34"/>
        <v>-43515.144245924967</v>
      </c>
      <c r="BW13" s="6">
        <f t="shared" ref="BW13:BY13" si="110">BW12+(365/12)</f>
        <v>487.6666666666668</v>
      </c>
      <c r="BX13" s="11">
        <f t="shared" si="35"/>
        <v>-43515.144245924967</v>
      </c>
      <c r="BY13" s="82">
        <f t="shared" si="110"/>
        <v>487.6666666666668</v>
      </c>
      <c r="BZ13" s="11">
        <f t="shared" si="36"/>
        <v>-43515.144245924967</v>
      </c>
      <c r="CA13" s="4"/>
    </row>
    <row r="14" spans="1:79">
      <c r="A14" s="1" t="str">
        <f t="shared" si="37"/>
        <v/>
      </c>
      <c r="B14" s="1">
        <f t="shared" si="38"/>
        <v>8</v>
      </c>
      <c r="C14" s="13">
        <f t="shared" si="42"/>
        <v>3896328.9912212384</v>
      </c>
      <c r="D14" s="2">
        <f t="shared" si="43"/>
        <v>47863.661751499727</v>
      </c>
      <c r="E14" s="15">
        <f t="shared" si="4"/>
        <v>32554.435316314761</v>
      </c>
      <c r="F14" s="2">
        <f t="shared" si="44"/>
        <v>15309.226435184966</v>
      </c>
      <c r="G14" s="12">
        <f t="shared" si="39"/>
        <v>32554.435316314761</v>
      </c>
      <c r="H14" s="19">
        <f>'rent cash flow (do not modify)'!D13</f>
        <v>0</v>
      </c>
      <c r="I14" s="22">
        <f>'rent cash flow (do not modify)'!E13</f>
        <v>25000</v>
      </c>
      <c r="J14" s="12">
        <f t="shared" si="40"/>
        <v>5000</v>
      </c>
      <c r="K14" s="2">
        <f t="shared" si="45"/>
        <v>416.66666666666669</v>
      </c>
      <c r="L14" s="2">
        <f t="shared" si="46"/>
        <v>83.333333333333329</v>
      </c>
      <c r="M14" s="13">
        <f t="shared" si="47"/>
        <v>166.66666666666666</v>
      </c>
      <c r="N14" s="2">
        <f t="shared" si="48"/>
        <v>83.333333333333329</v>
      </c>
      <c r="O14" s="1">
        <f t="shared" si="41"/>
        <v>7400</v>
      </c>
      <c r="P14" s="15">
        <f t="shared" si="5"/>
        <v>-2286.6</v>
      </c>
      <c r="Q14" s="21">
        <f t="shared" si="6"/>
        <v>-43554.341238758469</v>
      </c>
      <c r="R14" s="4"/>
      <c r="S14" s="6">
        <f t="shared" si="49"/>
        <v>518.08333333333348</v>
      </c>
      <c r="T14" s="10">
        <f t="shared" si="7"/>
        <v>-43554.341238758469</v>
      </c>
      <c r="U14" s="6">
        <f t="shared" si="49"/>
        <v>518.08333333333348</v>
      </c>
      <c r="V14" s="11">
        <f t="shared" si="8"/>
        <v>-43554.341238758469</v>
      </c>
      <c r="W14" s="6">
        <f t="shared" si="49"/>
        <v>518.08333333333348</v>
      </c>
      <c r="X14" s="11">
        <f t="shared" si="9"/>
        <v>-43554.341238758469</v>
      </c>
      <c r="Y14" s="6">
        <f t="shared" si="50"/>
        <v>518.08333333333348</v>
      </c>
      <c r="Z14" s="11">
        <f t="shared" si="10"/>
        <v>-43554.341238758469</v>
      </c>
      <c r="AA14" s="6">
        <f t="shared" si="50"/>
        <v>518.08333333333348</v>
      </c>
      <c r="AB14" s="11">
        <f t="shared" si="11"/>
        <v>-43554.341238758469</v>
      </c>
      <c r="AC14" s="6">
        <f t="shared" si="50"/>
        <v>518.08333333333348</v>
      </c>
      <c r="AD14" s="11">
        <f t="shared" si="12"/>
        <v>-43554.341238758469</v>
      </c>
      <c r="AE14" s="6">
        <f t="shared" ref="AE14:AG14" si="111">AE13+(365/12)</f>
        <v>518.08333333333348</v>
      </c>
      <c r="AF14" s="11">
        <f t="shared" si="13"/>
        <v>-43554.341238758469</v>
      </c>
      <c r="AG14" s="6">
        <f t="shared" si="111"/>
        <v>518.08333333333348</v>
      </c>
      <c r="AH14" s="11">
        <f t="shared" si="14"/>
        <v>-43554.341238758469</v>
      </c>
      <c r="AI14" s="6">
        <f t="shared" ref="AI14:AK14" si="112">AI13+(365/12)</f>
        <v>518.08333333333348</v>
      </c>
      <c r="AJ14" s="11">
        <f t="shared" si="15"/>
        <v>-43554.341238758469</v>
      </c>
      <c r="AK14" s="6">
        <f t="shared" si="112"/>
        <v>518.08333333333348</v>
      </c>
      <c r="AL14" s="11">
        <f t="shared" si="16"/>
        <v>-43554.341238758469</v>
      </c>
      <c r="AM14" s="6">
        <f t="shared" ref="AM14:AO14" si="113">AM13+(365/12)</f>
        <v>518.08333333333348</v>
      </c>
      <c r="AN14" s="11">
        <f t="shared" si="17"/>
        <v>-43554.341238758469</v>
      </c>
      <c r="AO14" s="6">
        <f t="shared" si="113"/>
        <v>518.08333333333348</v>
      </c>
      <c r="AP14" s="11">
        <f t="shared" si="18"/>
        <v>-43554.341238758469</v>
      </c>
      <c r="AQ14" s="6">
        <f t="shared" ref="AQ14:AS14" si="114">AQ13+(365/12)</f>
        <v>518.08333333333348</v>
      </c>
      <c r="AR14" s="11">
        <f t="shared" si="19"/>
        <v>-43554.341238758469</v>
      </c>
      <c r="AS14" s="6">
        <f t="shared" si="114"/>
        <v>518.08333333333348</v>
      </c>
      <c r="AT14" s="11">
        <f t="shared" si="20"/>
        <v>-43554.341238758469</v>
      </c>
      <c r="AU14" s="6">
        <f t="shared" ref="AU14:AW14" si="115">AU13+(365/12)</f>
        <v>518.08333333333348</v>
      </c>
      <c r="AV14" s="11">
        <f t="shared" si="21"/>
        <v>-43554.341238758469</v>
      </c>
      <c r="AW14" s="6">
        <f t="shared" si="115"/>
        <v>518.08333333333348</v>
      </c>
      <c r="AX14" s="11">
        <f t="shared" si="22"/>
        <v>-43554.341238758469</v>
      </c>
      <c r="AY14" s="6">
        <f t="shared" ref="AY14:BA14" si="116">AY13+(365/12)</f>
        <v>518.08333333333348</v>
      </c>
      <c r="AZ14" s="11">
        <f t="shared" si="23"/>
        <v>-43554.341238758469</v>
      </c>
      <c r="BA14" s="6">
        <f t="shared" si="116"/>
        <v>518.08333333333348</v>
      </c>
      <c r="BB14" s="11">
        <f t="shared" si="24"/>
        <v>-43554.341238758469</v>
      </c>
      <c r="BC14" s="6">
        <f t="shared" ref="BC14:BE14" si="117">BC13+(365/12)</f>
        <v>518.08333333333348</v>
      </c>
      <c r="BD14" s="11">
        <f t="shared" si="25"/>
        <v>-43554.341238758469</v>
      </c>
      <c r="BE14" s="6">
        <f t="shared" si="117"/>
        <v>518.08333333333348</v>
      </c>
      <c r="BF14" s="11">
        <f t="shared" si="26"/>
        <v>-43554.341238758469</v>
      </c>
      <c r="BG14" s="6">
        <f t="shared" ref="BG14:BI14" si="118">BG13+(365/12)</f>
        <v>518.08333333333348</v>
      </c>
      <c r="BH14" s="11">
        <f t="shared" si="27"/>
        <v>-43554.341238758469</v>
      </c>
      <c r="BI14" s="6">
        <f t="shared" si="118"/>
        <v>518.08333333333348</v>
      </c>
      <c r="BJ14" s="11">
        <f t="shared" si="28"/>
        <v>-43554.341238758469</v>
      </c>
      <c r="BK14" s="6">
        <f t="shared" ref="BK14:BM14" si="119">BK13+(365/12)</f>
        <v>518.08333333333348</v>
      </c>
      <c r="BL14" s="11">
        <f t="shared" si="29"/>
        <v>-43554.341238758469</v>
      </c>
      <c r="BM14" s="6">
        <f t="shared" si="119"/>
        <v>518.08333333333348</v>
      </c>
      <c r="BN14" s="11">
        <f t="shared" si="30"/>
        <v>-43554.341238758469</v>
      </c>
      <c r="BO14" s="6">
        <f t="shared" ref="BO14:BQ14" si="120">BO13+(365/12)</f>
        <v>518.08333333333348</v>
      </c>
      <c r="BP14" s="11">
        <f t="shared" si="31"/>
        <v>-43554.341238758469</v>
      </c>
      <c r="BQ14" s="6">
        <f t="shared" si="120"/>
        <v>518.08333333333348</v>
      </c>
      <c r="BR14" s="11">
        <f t="shared" si="32"/>
        <v>-43554.341238758469</v>
      </c>
      <c r="BS14" s="6">
        <f t="shared" ref="BS14:BU14" si="121">BS13+(365/12)</f>
        <v>518.08333333333348</v>
      </c>
      <c r="BT14" s="11">
        <f t="shared" si="33"/>
        <v>-43554.341238758469</v>
      </c>
      <c r="BU14" s="6">
        <f t="shared" si="121"/>
        <v>518.08333333333348</v>
      </c>
      <c r="BV14" s="11">
        <f t="shared" si="34"/>
        <v>-43554.341238758469</v>
      </c>
      <c r="BW14" s="6">
        <f t="shared" ref="BW14:BY14" si="122">BW13+(365/12)</f>
        <v>518.08333333333348</v>
      </c>
      <c r="BX14" s="11">
        <f t="shared" si="35"/>
        <v>-43554.341238758469</v>
      </c>
      <c r="BY14" s="82">
        <f t="shared" si="122"/>
        <v>518.08333333333348</v>
      </c>
      <c r="BZ14" s="11">
        <f t="shared" si="36"/>
        <v>-43554.341238758469</v>
      </c>
      <c r="CA14" s="4"/>
    </row>
    <row r="15" spans="1:79">
      <c r="A15" s="1" t="str">
        <f t="shared" si="37"/>
        <v/>
      </c>
      <c r="B15" s="1">
        <f t="shared" si="38"/>
        <v>9</v>
      </c>
      <c r="C15" s="13">
        <f t="shared" si="42"/>
        <v>3881019.7647860534</v>
      </c>
      <c r="D15" s="2">
        <f t="shared" si="43"/>
        <v>47863.661751499727</v>
      </c>
      <c r="E15" s="15">
        <f t="shared" si="4"/>
        <v>32426.524346052767</v>
      </c>
      <c r="F15" s="2">
        <f t="shared" si="44"/>
        <v>15437.13740544696</v>
      </c>
      <c r="G15" s="12">
        <f t="shared" si="39"/>
        <v>32426.524346052767</v>
      </c>
      <c r="H15" s="19">
        <f>'rent cash flow (do not modify)'!D14</f>
        <v>0</v>
      </c>
      <c r="I15" s="22">
        <f>'rent cash flow (do not modify)'!E14</f>
        <v>25000</v>
      </c>
      <c r="J15" s="12">
        <f t="shared" si="40"/>
        <v>5000</v>
      </c>
      <c r="K15" s="2">
        <f t="shared" si="45"/>
        <v>416.66666666666669</v>
      </c>
      <c r="L15" s="2">
        <f t="shared" si="46"/>
        <v>83.333333333333329</v>
      </c>
      <c r="M15" s="13">
        <f t="shared" si="47"/>
        <v>166.66666666666666</v>
      </c>
      <c r="N15" s="2">
        <f t="shared" si="48"/>
        <v>83.333333333333329</v>
      </c>
      <c r="O15" s="1">
        <f t="shared" si="41"/>
        <v>7400</v>
      </c>
      <c r="P15" s="15">
        <f t="shared" si="5"/>
        <v>-2286.6</v>
      </c>
      <c r="Q15" s="21">
        <f t="shared" si="6"/>
        <v>-43593.865728569421</v>
      </c>
      <c r="R15" s="4"/>
      <c r="S15" s="6">
        <f t="shared" si="49"/>
        <v>548.50000000000011</v>
      </c>
      <c r="T15" s="10">
        <f t="shared" si="7"/>
        <v>-43593.865728569421</v>
      </c>
      <c r="U15" s="6">
        <f t="shared" si="49"/>
        <v>548.50000000000011</v>
      </c>
      <c r="V15" s="11">
        <f t="shared" si="8"/>
        <v>-43593.865728569421</v>
      </c>
      <c r="W15" s="6">
        <f t="shared" si="49"/>
        <v>548.50000000000011</v>
      </c>
      <c r="X15" s="11">
        <f t="shared" si="9"/>
        <v>-43593.865728569421</v>
      </c>
      <c r="Y15" s="6">
        <f t="shared" si="50"/>
        <v>548.50000000000011</v>
      </c>
      <c r="Z15" s="11">
        <f t="shared" si="10"/>
        <v>-43593.865728569421</v>
      </c>
      <c r="AA15" s="6">
        <f t="shared" si="50"/>
        <v>548.50000000000011</v>
      </c>
      <c r="AB15" s="11">
        <f t="shared" si="11"/>
        <v>-43593.865728569421</v>
      </c>
      <c r="AC15" s="6">
        <f t="shared" si="50"/>
        <v>548.50000000000011</v>
      </c>
      <c r="AD15" s="11">
        <f t="shared" si="12"/>
        <v>-43593.865728569421</v>
      </c>
      <c r="AE15" s="6">
        <f t="shared" ref="AE15:AG15" si="123">AE14+(365/12)</f>
        <v>548.50000000000011</v>
      </c>
      <c r="AF15" s="11">
        <f t="shared" si="13"/>
        <v>-43593.865728569421</v>
      </c>
      <c r="AG15" s="6">
        <f t="shared" si="123"/>
        <v>548.50000000000011</v>
      </c>
      <c r="AH15" s="11">
        <f t="shared" si="14"/>
        <v>-43593.865728569421</v>
      </c>
      <c r="AI15" s="6">
        <f t="shared" ref="AI15:AK15" si="124">AI14+(365/12)</f>
        <v>548.50000000000011</v>
      </c>
      <c r="AJ15" s="11">
        <f t="shared" si="15"/>
        <v>-43593.865728569421</v>
      </c>
      <c r="AK15" s="6">
        <f t="shared" si="124"/>
        <v>548.50000000000011</v>
      </c>
      <c r="AL15" s="11">
        <f t="shared" si="16"/>
        <v>-43593.865728569421</v>
      </c>
      <c r="AM15" s="6">
        <f t="shared" ref="AM15:AO15" si="125">AM14+(365/12)</f>
        <v>548.50000000000011</v>
      </c>
      <c r="AN15" s="11">
        <f t="shared" si="17"/>
        <v>-43593.865728569421</v>
      </c>
      <c r="AO15" s="6">
        <f t="shared" si="125"/>
        <v>548.50000000000011</v>
      </c>
      <c r="AP15" s="11">
        <f t="shared" si="18"/>
        <v>-43593.865728569421</v>
      </c>
      <c r="AQ15" s="6">
        <f t="shared" ref="AQ15:AS15" si="126">AQ14+(365/12)</f>
        <v>548.50000000000011</v>
      </c>
      <c r="AR15" s="11">
        <f t="shared" si="19"/>
        <v>-43593.865728569421</v>
      </c>
      <c r="AS15" s="6">
        <f t="shared" si="126"/>
        <v>548.50000000000011</v>
      </c>
      <c r="AT15" s="11">
        <f t="shared" si="20"/>
        <v>-43593.865728569421</v>
      </c>
      <c r="AU15" s="6">
        <f t="shared" ref="AU15:AW15" si="127">AU14+(365/12)</f>
        <v>548.50000000000011</v>
      </c>
      <c r="AV15" s="11">
        <f t="shared" si="21"/>
        <v>-43593.865728569421</v>
      </c>
      <c r="AW15" s="6">
        <f t="shared" si="127"/>
        <v>548.50000000000011</v>
      </c>
      <c r="AX15" s="11">
        <f t="shared" si="22"/>
        <v>-43593.865728569421</v>
      </c>
      <c r="AY15" s="6">
        <f t="shared" ref="AY15:BA15" si="128">AY14+(365/12)</f>
        <v>548.50000000000011</v>
      </c>
      <c r="AZ15" s="11">
        <f t="shared" si="23"/>
        <v>-43593.865728569421</v>
      </c>
      <c r="BA15" s="6">
        <f t="shared" si="128"/>
        <v>548.50000000000011</v>
      </c>
      <c r="BB15" s="11">
        <f t="shared" si="24"/>
        <v>-43593.865728569421</v>
      </c>
      <c r="BC15" s="6">
        <f t="shared" ref="BC15:BE15" si="129">BC14+(365/12)</f>
        <v>548.50000000000011</v>
      </c>
      <c r="BD15" s="11">
        <f t="shared" si="25"/>
        <v>-43593.865728569421</v>
      </c>
      <c r="BE15" s="6">
        <f t="shared" si="129"/>
        <v>548.50000000000011</v>
      </c>
      <c r="BF15" s="11">
        <f t="shared" si="26"/>
        <v>-43593.865728569421</v>
      </c>
      <c r="BG15" s="6">
        <f t="shared" ref="BG15:BI15" si="130">BG14+(365/12)</f>
        <v>548.50000000000011</v>
      </c>
      <c r="BH15" s="11">
        <f t="shared" si="27"/>
        <v>-43593.865728569421</v>
      </c>
      <c r="BI15" s="6">
        <f t="shared" si="130"/>
        <v>548.50000000000011</v>
      </c>
      <c r="BJ15" s="11">
        <f t="shared" si="28"/>
        <v>-43593.865728569421</v>
      </c>
      <c r="BK15" s="6">
        <f t="shared" ref="BK15:BM15" si="131">BK14+(365/12)</f>
        <v>548.50000000000011</v>
      </c>
      <c r="BL15" s="11">
        <f t="shared" si="29"/>
        <v>-43593.865728569421</v>
      </c>
      <c r="BM15" s="6">
        <f t="shared" si="131"/>
        <v>548.50000000000011</v>
      </c>
      <c r="BN15" s="11">
        <f t="shared" si="30"/>
        <v>-43593.865728569421</v>
      </c>
      <c r="BO15" s="6">
        <f t="shared" ref="BO15:BQ15" si="132">BO14+(365/12)</f>
        <v>548.50000000000011</v>
      </c>
      <c r="BP15" s="11">
        <f t="shared" si="31"/>
        <v>-43593.865728569421</v>
      </c>
      <c r="BQ15" s="6">
        <f t="shared" si="132"/>
        <v>548.50000000000011</v>
      </c>
      <c r="BR15" s="11">
        <f t="shared" si="32"/>
        <v>-43593.865728569421</v>
      </c>
      <c r="BS15" s="6">
        <f t="shared" ref="BS15:BU15" si="133">BS14+(365/12)</f>
        <v>548.50000000000011</v>
      </c>
      <c r="BT15" s="11">
        <f t="shared" si="33"/>
        <v>-43593.865728569421</v>
      </c>
      <c r="BU15" s="6">
        <f t="shared" si="133"/>
        <v>548.50000000000011</v>
      </c>
      <c r="BV15" s="11">
        <f t="shared" si="34"/>
        <v>-43593.865728569421</v>
      </c>
      <c r="BW15" s="6">
        <f t="shared" ref="BW15:BY15" si="134">BW14+(365/12)</f>
        <v>548.50000000000011</v>
      </c>
      <c r="BX15" s="11">
        <f t="shared" si="35"/>
        <v>-43593.865728569421</v>
      </c>
      <c r="BY15" s="82">
        <f t="shared" si="134"/>
        <v>548.50000000000011</v>
      </c>
      <c r="BZ15" s="11">
        <f t="shared" si="36"/>
        <v>-43593.865728569421</v>
      </c>
      <c r="CA15" s="4"/>
    </row>
    <row r="16" spans="1:79">
      <c r="A16" s="1" t="str">
        <f t="shared" si="37"/>
        <v/>
      </c>
      <c r="B16" s="1">
        <f t="shared" si="38"/>
        <v>10</v>
      </c>
      <c r="C16" s="13">
        <f t="shared" si="42"/>
        <v>3865582.6273806067</v>
      </c>
      <c r="D16" s="2">
        <f t="shared" si="43"/>
        <v>47863.661751499727</v>
      </c>
      <c r="E16" s="15">
        <f t="shared" si="4"/>
        <v>32297.544659720592</v>
      </c>
      <c r="F16" s="2">
        <f t="shared" si="44"/>
        <v>15566.117091779135</v>
      </c>
      <c r="G16" s="12">
        <f t="shared" si="39"/>
        <v>32297.544659720592</v>
      </c>
      <c r="H16" s="19">
        <f>'rent cash flow (do not modify)'!D15</f>
        <v>0</v>
      </c>
      <c r="I16" s="22">
        <f>'rent cash flow (do not modify)'!E15</f>
        <v>25000</v>
      </c>
      <c r="J16" s="12">
        <f t="shared" si="40"/>
        <v>5000</v>
      </c>
      <c r="K16" s="2">
        <f t="shared" si="45"/>
        <v>416.66666666666669</v>
      </c>
      <c r="L16" s="2">
        <f t="shared" si="46"/>
        <v>83.333333333333329</v>
      </c>
      <c r="M16" s="13">
        <f t="shared" si="47"/>
        <v>166.66666666666666</v>
      </c>
      <c r="N16" s="2">
        <f t="shared" si="48"/>
        <v>83.333333333333329</v>
      </c>
      <c r="O16" s="1">
        <f t="shared" si="41"/>
        <v>7400</v>
      </c>
      <c r="P16" s="15">
        <f t="shared" si="5"/>
        <v>-2286.6</v>
      </c>
      <c r="Q16" s="21">
        <f t="shared" si="6"/>
        <v>-43633.720451646062</v>
      </c>
      <c r="R16" s="4"/>
      <c r="S16" s="6">
        <f t="shared" si="49"/>
        <v>578.91666666666674</v>
      </c>
      <c r="T16" s="10">
        <f t="shared" si="7"/>
        <v>-43633.720451646062</v>
      </c>
      <c r="U16" s="6">
        <f t="shared" si="49"/>
        <v>578.91666666666674</v>
      </c>
      <c r="V16" s="11">
        <f t="shared" si="8"/>
        <v>-43633.720451646062</v>
      </c>
      <c r="W16" s="6">
        <f t="shared" si="49"/>
        <v>578.91666666666674</v>
      </c>
      <c r="X16" s="11">
        <f t="shared" si="9"/>
        <v>-43633.720451646062</v>
      </c>
      <c r="Y16" s="6">
        <f t="shared" si="50"/>
        <v>578.91666666666674</v>
      </c>
      <c r="Z16" s="11">
        <f t="shared" si="10"/>
        <v>-43633.720451646062</v>
      </c>
      <c r="AA16" s="6">
        <f t="shared" si="50"/>
        <v>578.91666666666674</v>
      </c>
      <c r="AB16" s="11">
        <f t="shared" si="11"/>
        <v>-43633.720451646062</v>
      </c>
      <c r="AC16" s="6">
        <f t="shared" si="50"/>
        <v>578.91666666666674</v>
      </c>
      <c r="AD16" s="11">
        <f t="shared" si="12"/>
        <v>-43633.720451646062</v>
      </c>
      <c r="AE16" s="6">
        <f t="shared" ref="AE16:AG16" si="135">AE15+(365/12)</f>
        <v>578.91666666666674</v>
      </c>
      <c r="AF16" s="11">
        <f t="shared" si="13"/>
        <v>-43633.720451646062</v>
      </c>
      <c r="AG16" s="6">
        <f t="shared" si="135"/>
        <v>578.91666666666674</v>
      </c>
      <c r="AH16" s="11">
        <f t="shared" si="14"/>
        <v>-43633.720451646062</v>
      </c>
      <c r="AI16" s="6">
        <f t="shared" ref="AI16:AK16" si="136">AI15+(365/12)</f>
        <v>578.91666666666674</v>
      </c>
      <c r="AJ16" s="11">
        <f t="shared" si="15"/>
        <v>-43633.720451646062</v>
      </c>
      <c r="AK16" s="6">
        <f t="shared" si="136"/>
        <v>578.91666666666674</v>
      </c>
      <c r="AL16" s="11">
        <f t="shared" si="16"/>
        <v>-43633.720451646062</v>
      </c>
      <c r="AM16" s="6">
        <f t="shared" ref="AM16:AO16" si="137">AM15+(365/12)</f>
        <v>578.91666666666674</v>
      </c>
      <c r="AN16" s="11">
        <f t="shared" si="17"/>
        <v>-43633.720451646062</v>
      </c>
      <c r="AO16" s="6">
        <f t="shared" si="137"/>
        <v>578.91666666666674</v>
      </c>
      <c r="AP16" s="11">
        <f t="shared" si="18"/>
        <v>-43633.720451646062</v>
      </c>
      <c r="AQ16" s="6">
        <f t="shared" ref="AQ16:AS16" si="138">AQ15+(365/12)</f>
        <v>578.91666666666674</v>
      </c>
      <c r="AR16" s="11">
        <f t="shared" si="19"/>
        <v>-43633.720451646062</v>
      </c>
      <c r="AS16" s="6">
        <f t="shared" si="138"/>
        <v>578.91666666666674</v>
      </c>
      <c r="AT16" s="11">
        <f t="shared" si="20"/>
        <v>-43633.720451646062</v>
      </c>
      <c r="AU16" s="6">
        <f t="shared" ref="AU16:AW16" si="139">AU15+(365/12)</f>
        <v>578.91666666666674</v>
      </c>
      <c r="AV16" s="11">
        <f t="shared" si="21"/>
        <v>-43633.720451646062</v>
      </c>
      <c r="AW16" s="6">
        <f t="shared" si="139"/>
        <v>578.91666666666674</v>
      </c>
      <c r="AX16" s="11">
        <f t="shared" si="22"/>
        <v>-43633.720451646062</v>
      </c>
      <c r="AY16" s="6">
        <f t="shared" ref="AY16:BA16" si="140">AY15+(365/12)</f>
        <v>578.91666666666674</v>
      </c>
      <c r="AZ16" s="11">
        <f t="shared" si="23"/>
        <v>-43633.720451646062</v>
      </c>
      <c r="BA16" s="6">
        <f t="shared" si="140"/>
        <v>578.91666666666674</v>
      </c>
      <c r="BB16" s="11">
        <f t="shared" si="24"/>
        <v>-43633.720451646062</v>
      </c>
      <c r="BC16" s="6">
        <f t="shared" ref="BC16:BE16" si="141">BC15+(365/12)</f>
        <v>578.91666666666674</v>
      </c>
      <c r="BD16" s="11">
        <f t="shared" si="25"/>
        <v>-43633.720451646062</v>
      </c>
      <c r="BE16" s="6">
        <f t="shared" si="141"/>
        <v>578.91666666666674</v>
      </c>
      <c r="BF16" s="11">
        <f t="shared" si="26"/>
        <v>-43633.720451646062</v>
      </c>
      <c r="BG16" s="6">
        <f t="shared" ref="BG16:BI16" si="142">BG15+(365/12)</f>
        <v>578.91666666666674</v>
      </c>
      <c r="BH16" s="11">
        <f t="shared" si="27"/>
        <v>-43633.720451646062</v>
      </c>
      <c r="BI16" s="6">
        <f t="shared" si="142"/>
        <v>578.91666666666674</v>
      </c>
      <c r="BJ16" s="11">
        <f t="shared" si="28"/>
        <v>-43633.720451646062</v>
      </c>
      <c r="BK16" s="6">
        <f t="shared" ref="BK16:BM16" si="143">BK15+(365/12)</f>
        <v>578.91666666666674</v>
      </c>
      <c r="BL16" s="11">
        <f t="shared" si="29"/>
        <v>-43633.720451646062</v>
      </c>
      <c r="BM16" s="6">
        <f t="shared" si="143"/>
        <v>578.91666666666674</v>
      </c>
      <c r="BN16" s="11">
        <f t="shared" si="30"/>
        <v>-43633.720451646062</v>
      </c>
      <c r="BO16" s="6">
        <f t="shared" ref="BO16:BQ16" si="144">BO15+(365/12)</f>
        <v>578.91666666666674</v>
      </c>
      <c r="BP16" s="11">
        <f t="shared" si="31"/>
        <v>-43633.720451646062</v>
      </c>
      <c r="BQ16" s="6">
        <f t="shared" si="144"/>
        <v>578.91666666666674</v>
      </c>
      <c r="BR16" s="11">
        <f t="shared" si="32"/>
        <v>-43633.720451646062</v>
      </c>
      <c r="BS16" s="6">
        <f t="shared" ref="BS16:BU16" si="145">BS15+(365/12)</f>
        <v>578.91666666666674</v>
      </c>
      <c r="BT16" s="11">
        <f t="shared" si="33"/>
        <v>-43633.720451646062</v>
      </c>
      <c r="BU16" s="6">
        <f t="shared" si="145"/>
        <v>578.91666666666674</v>
      </c>
      <c r="BV16" s="11">
        <f t="shared" si="34"/>
        <v>-43633.720451646062</v>
      </c>
      <c r="BW16" s="6">
        <f t="shared" ref="BW16:BY16" si="146">BW15+(365/12)</f>
        <v>578.91666666666674</v>
      </c>
      <c r="BX16" s="11">
        <f t="shared" si="35"/>
        <v>-43633.720451646062</v>
      </c>
      <c r="BY16" s="82">
        <f t="shared" si="146"/>
        <v>578.91666666666674</v>
      </c>
      <c r="BZ16" s="11">
        <f t="shared" si="36"/>
        <v>-43633.720451646062</v>
      </c>
      <c r="CA16" s="4"/>
    </row>
    <row r="17" spans="1:79">
      <c r="A17" s="1" t="str">
        <f t="shared" si="37"/>
        <v/>
      </c>
      <c r="B17" s="1">
        <f t="shared" si="38"/>
        <v>11</v>
      </c>
      <c r="C17" s="13">
        <f t="shared" si="42"/>
        <v>3850016.5102888276</v>
      </c>
      <c r="D17" s="2">
        <f t="shared" si="43"/>
        <v>47863.661751499727</v>
      </c>
      <c r="E17" s="15">
        <f t="shared" si="4"/>
        <v>32167.487328029085</v>
      </c>
      <c r="F17" s="2">
        <f t="shared" si="44"/>
        <v>15696.174423470642</v>
      </c>
      <c r="G17" s="12">
        <f t="shared" si="39"/>
        <v>32167.487328029085</v>
      </c>
      <c r="H17" s="19">
        <f>'rent cash flow (do not modify)'!D16</f>
        <v>0</v>
      </c>
      <c r="I17" s="22">
        <f>'rent cash flow (do not modify)'!E16</f>
        <v>25000</v>
      </c>
      <c r="J17" s="12">
        <f t="shared" si="40"/>
        <v>5000</v>
      </c>
      <c r="K17" s="2">
        <f t="shared" si="45"/>
        <v>416.66666666666669</v>
      </c>
      <c r="L17" s="2">
        <f t="shared" si="46"/>
        <v>83.333333333333329</v>
      </c>
      <c r="M17" s="13">
        <f t="shared" si="47"/>
        <v>166.66666666666666</v>
      </c>
      <c r="N17" s="2">
        <f t="shared" si="48"/>
        <v>83.333333333333329</v>
      </c>
      <c r="O17" s="1">
        <f t="shared" si="41"/>
        <v>7400</v>
      </c>
      <c r="P17" s="15">
        <f t="shared" si="5"/>
        <v>-2286.6</v>
      </c>
      <c r="Q17" s="21">
        <f t="shared" si="6"/>
        <v>-43673.908167138739</v>
      </c>
      <c r="R17" s="4"/>
      <c r="S17" s="6">
        <f t="shared" si="49"/>
        <v>609.33333333333337</v>
      </c>
      <c r="T17" s="10">
        <f t="shared" si="7"/>
        <v>-43673.908167138739</v>
      </c>
      <c r="U17" s="6">
        <f t="shared" si="49"/>
        <v>609.33333333333337</v>
      </c>
      <c r="V17" s="11">
        <f t="shared" si="8"/>
        <v>-43673.908167138739</v>
      </c>
      <c r="W17" s="6">
        <f t="shared" si="49"/>
        <v>609.33333333333337</v>
      </c>
      <c r="X17" s="11">
        <f t="shared" si="9"/>
        <v>-43673.908167138739</v>
      </c>
      <c r="Y17" s="6">
        <f t="shared" si="50"/>
        <v>609.33333333333337</v>
      </c>
      <c r="Z17" s="11">
        <f t="shared" si="10"/>
        <v>-43673.908167138739</v>
      </c>
      <c r="AA17" s="6">
        <f t="shared" si="50"/>
        <v>609.33333333333337</v>
      </c>
      <c r="AB17" s="11">
        <f t="shared" si="11"/>
        <v>-43673.908167138739</v>
      </c>
      <c r="AC17" s="6">
        <f t="shared" si="50"/>
        <v>609.33333333333337</v>
      </c>
      <c r="AD17" s="11">
        <f t="shared" si="12"/>
        <v>-43673.908167138739</v>
      </c>
      <c r="AE17" s="6">
        <f t="shared" ref="AE17:AG17" si="147">AE16+(365/12)</f>
        <v>609.33333333333337</v>
      </c>
      <c r="AF17" s="11">
        <f t="shared" si="13"/>
        <v>-43673.908167138739</v>
      </c>
      <c r="AG17" s="6">
        <f t="shared" si="147"/>
        <v>609.33333333333337</v>
      </c>
      <c r="AH17" s="11">
        <f t="shared" si="14"/>
        <v>-43673.908167138739</v>
      </c>
      <c r="AI17" s="6">
        <f t="shared" ref="AI17:AK17" si="148">AI16+(365/12)</f>
        <v>609.33333333333337</v>
      </c>
      <c r="AJ17" s="11">
        <f t="shared" si="15"/>
        <v>-43673.908167138739</v>
      </c>
      <c r="AK17" s="6">
        <f t="shared" si="148"/>
        <v>609.33333333333337</v>
      </c>
      <c r="AL17" s="11">
        <f t="shared" si="16"/>
        <v>-43673.908167138739</v>
      </c>
      <c r="AM17" s="6">
        <f t="shared" ref="AM17:AO17" si="149">AM16+(365/12)</f>
        <v>609.33333333333337</v>
      </c>
      <c r="AN17" s="11">
        <f t="shared" si="17"/>
        <v>-43673.908167138739</v>
      </c>
      <c r="AO17" s="6">
        <f t="shared" si="149"/>
        <v>609.33333333333337</v>
      </c>
      <c r="AP17" s="11">
        <f t="shared" si="18"/>
        <v>-43673.908167138739</v>
      </c>
      <c r="AQ17" s="6">
        <f t="shared" ref="AQ17:AS17" si="150">AQ16+(365/12)</f>
        <v>609.33333333333337</v>
      </c>
      <c r="AR17" s="11">
        <f t="shared" si="19"/>
        <v>-43673.908167138739</v>
      </c>
      <c r="AS17" s="6">
        <f t="shared" si="150"/>
        <v>609.33333333333337</v>
      </c>
      <c r="AT17" s="11">
        <f t="shared" si="20"/>
        <v>-43673.908167138739</v>
      </c>
      <c r="AU17" s="6">
        <f t="shared" ref="AU17:AW17" si="151">AU16+(365/12)</f>
        <v>609.33333333333337</v>
      </c>
      <c r="AV17" s="11">
        <f t="shared" si="21"/>
        <v>-43673.908167138739</v>
      </c>
      <c r="AW17" s="6">
        <f t="shared" si="151"/>
        <v>609.33333333333337</v>
      </c>
      <c r="AX17" s="11">
        <f t="shared" si="22"/>
        <v>-43673.908167138739</v>
      </c>
      <c r="AY17" s="6">
        <f t="shared" ref="AY17:BA17" si="152">AY16+(365/12)</f>
        <v>609.33333333333337</v>
      </c>
      <c r="AZ17" s="11">
        <f t="shared" si="23"/>
        <v>-43673.908167138739</v>
      </c>
      <c r="BA17" s="6">
        <f t="shared" si="152"/>
        <v>609.33333333333337</v>
      </c>
      <c r="BB17" s="11">
        <f t="shared" si="24"/>
        <v>-43673.908167138739</v>
      </c>
      <c r="BC17" s="6">
        <f t="shared" ref="BC17:BE17" si="153">BC16+(365/12)</f>
        <v>609.33333333333337</v>
      </c>
      <c r="BD17" s="11">
        <f t="shared" si="25"/>
        <v>-43673.908167138739</v>
      </c>
      <c r="BE17" s="6">
        <f t="shared" si="153"/>
        <v>609.33333333333337</v>
      </c>
      <c r="BF17" s="11">
        <f t="shared" si="26"/>
        <v>-43673.908167138739</v>
      </c>
      <c r="BG17" s="6">
        <f t="shared" ref="BG17:BI17" si="154">BG16+(365/12)</f>
        <v>609.33333333333337</v>
      </c>
      <c r="BH17" s="11">
        <f t="shared" si="27"/>
        <v>-43673.908167138739</v>
      </c>
      <c r="BI17" s="6">
        <f t="shared" si="154"/>
        <v>609.33333333333337</v>
      </c>
      <c r="BJ17" s="11">
        <f t="shared" si="28"/>
        <v>-43673.908167138739</v>
      </c>
      <c r="BK17" s="6">
        <f t="shared" ref="BK17:BM17" si="155">BK16+(365/12)</f>
        <v>609.33333333333337</v>
      </c>
      <c r="BL17" s="11">
        <f t="shared" si="29"/>
        <v>-43673.908167138739</v>
      </c>
      <c r="BM17" s="6">
        <f t="shared" si="155"/>
        <v>609.33333333333337</v>
      </c>
      <c r="BN17" s="11">
        <f t="shared" si="30"/>
        <v>-43673.908167138739</v>
      </c>
      <c r="BO17" s="6">
        <f t="shared" ref="BO17:BQ17" si="156">BO16+(365/12)</f>
        <v>609.33333333333337</v>
      </c>
      <c r="BP17" s="11">
        <f t="shared" si="31"/>
        <v>-43673.908167138739</v>
      </c>
      <c r="BQ17" s="6">
        <f t="shared" si="156"/>
        <v>609.33333333333337</v>
      </c>
      <c r="BR17" s="11">
        <f t="shared" si="32"/>
        <v>-43673.908167138739</v>
      </c>
      <c r="BS17" s="6">
        <f t="shared" ref="BS17:BU17" si="157">BS16+(365/12)</f>
        <v>609.33333333333337</v>
      </c>
      <c r="BT17" s="11">
        <f t="shared" si="33"/>
        <v>-43673.908167138739</v>
      </c>
      <c r="BU17" s="6">
        <f t="shared" si="157"/>
        <v>609.33333333333337</v>
      </c>
      <c r="BV17" s="11">
        <f t="shared" si="34"/>
        <v>-43673.908167138739</v>
      </c>
      <c r="BW17" s="6">
        <f t="shared" ref="BW17:BY17" si="158">BW16+(365/12)</f>
        <v>609.33333333333337</v>
      </c>
      <c r="BX17" s="11">
        <f t="shared" si="35"/>
        <v>-43673.908167138739</v>
      </c>
      <c r="BY17" s="82">
        <f t="shared" si="158"/>
        <v>609.33333333333337</v>
      </c>
      <c r="BZ17" s="11">
        <f t="shared" si="36"/>
        <v>-43673.908167138739</v>
      </c>
      <c r="CA17" s="4"/>
    </row>
    <row r="18" spans="1:79">
      <c r="A18" s="1" t="str">
        <f t="shared" si="37"/>
        <v/>
      </c>
      <c r="B18" s="1">
        <f t="shared" si="38"/>
        <v>12</v>
      </c>
      <c r="C18" s="13">
        <f t="shared" si="42"/>
        <v>3834320.335865357</v>
      </c>
      <c r="D18" s="2">
        <f t="shared" si="43"/>
        <v>47863.661751499727</v>
      </c>
      <c r="E18" s="15">
        <f t="shared" si="4"/>
        <v>32036.343347083493</v>
      </c>
      <c r="F18" s="2">
        <f t="shared" si="44"/>
        <v>15827.318404416234</v>
      </c>
      <c r="G18" s="12">
        <f t="shared" si="39"/>
        <v>32036.343347083493</v>
      </c>
      <c r="H18" s="19">
        <f>'rent cash flow (do not modify)'!D17</f>
        <v>0</v>
      </c>
      <c r="I18" s="22">
        <f>'rent cash flow (do not modify)'!E17</f>
        <v>25000</v>
      </c>
      <c r="J18" s="12">
        <f t="shared" si="40"/>
        <v>5000</v>
      </c>
      <c r="K18" s="2">
        <f t="shared" si="45"/>
        <v>416.66666666666669</v>
      </c>
      <c r="L18" s="2">
        <f t="shared" si="46"/>
        <v>83.333333333333329</v>
      </c>
      <c r="M18" s="13">
        <f t="shared" si="47"/>
        <v>166.66666666666666</v>
      </c>
      <c r="N18" s="2">
        <f t="shared" si="48"/>
        <v>83.333333333333329</v>
      </c>
      <c r="O18" s="1">
        <f t="shared" si="41"/>
        <v>7400</v>
      </c>
      <c r="P18" s="15">
        <f t="shared" si="5"/>
        <v>-2286.6</v>
      </c>
      <c r="Q18" s="21">
        <f t="shared" si="6"/>
        <v>-43714.431657250927</v>
      </c>
      <c r="R18" s="4"/>
      <c r="S18" s="6">
        <f t="shared" si="49"/>
        <v>639.75</v>
      </c>
      <c r="T18" s="10">
        <f t="shared" si="7"/>
        <v>-43714.431657250927</v>
      </c>
      <c r="U18" s="6">
        <f t="shared" si="49"/>
        <v>639.75</v>
      </c>
      <c r="V18" s="11">
        <f t="shared" si="8"/>
        <v>-43714.431657250927</v>
      </c>
      <c r="W18" s="6">
        <f t="shared" si="49"/>
        <v>639.75</v>
      </c>
      <c r="X18" s="11">
        <f t="shared" si="9"/>
        <v>-43714.431657250927</v>
      </c>
      <c r="Y18" s="6">
        <f t="shared" si="50"/>
        <v>639.75</v>
      </c>
      <c r="Z18" s="11">
        <f t="shared" si="10"/>
        <v>-43714.431657250927</v>
      </c>
      <c r="AA18" s="6">
        <f t="shared" si="50"/>
        <v>639.75</v>
      </c>
      <c r="AB18" s="11">
        <f t="shared" si="11"/>
        <v>-43714.431657250927</v>
      </c>
      <c r="AC18" s="6">
        <f t="shared" si="50"/>
        <v>639.75</v>
      </c>
      <c r="AD18" s="11">
        <f t="shared" si="12"/>
        <v>-43714.431657250927</v>
      </c>
      <c r="AE18" s="6">
        <f t="shared" ref="AE18:AG18" si="159">AE17+(365/12)</f>
        <v>639.75</v>
      </c>
      <c r="AF18" s="11">
        <f t="shared" si="13"/>
        <v>-43714.431657250927</v>
      </c>
      <c r="AG18" s="6">
        <f t="shared" si="159"/>
        <v>639.75</v>
      </c>
      <c r="AH18" s="11">
        <f t="shared" si="14"/>
        <v>-43714.431657250927</v>
      </c>
      <c r="AI18" s="6">
        <f t="shared" ref="AI18:AK18" si="160">AI17+(365/12)</f>
        <v>639.75</v>
      </c>
      <c r="AJ18" s="11">
        <f t="shared" si="15"/>
        <v>-43714.431657250927</v>
      </c>
      <c r="AK18" s="6">
        <f t="shared" si="160"/>
        <v>639.75</v>
      </c>
      <c r="AL18" s="11">
        <f t="shared" si="16"/>
        <v>-43714.431657250927</v>
      </c>
      <c r="AM18" s="6">
        <f t="shared" ref="AM18:AO18" si="161">AM17+(365/12)</f>
        <v>639.75</v>
      </c>
      <c r="AN18" s="11">
        <f t="shared" si="17"/>
        <v>-43714.431657250927</v>
      </c>
      <c r="AO18" s="6">
        <f t="shared" si="161"/>
        <v>639.75</v>
      </c>
      <c r="AP18" s="11">
        <f t="shared" si="18"/>
        <v>-43714.431657250927</v>
      </c>
      <c r="AQ18" s="6">
        <f t="shared" ref="AQ18:AS18" si="162">AQ17+(365/12)</f>
        <v>639.75</v>
      </c>
      <c r="AR18" s="11">
        <f t="shared" si="19"/>
        <v>-43714.431657250927</v>
      </c>
      <c r="AS18" s="6">
        <f t="shared" si="162"/>
        <v>639.75</v>
      </c>
      <c r="AT18" s="11">
        <f t="shared" si="20"/>
        <v>-43714.431657250927</v>
      </c>
      <c r="AU18" s="6">
        <f t="shared" ref="AU18:AW18" si="163">AU17+(365/12)</f>
        <v>639.75</v>
      </c>
      <c r="AV18" s="11">
        <f t="shared" si="21"/>
        <v>-43714.431657250927</v>
      </c>
      <c r="AW18" s="6">
        <f t="shared" si="163"/>
        <v>639.75</v>
      </c>
      <c r="AX18" s="11">
        <f t="shared" si="22"/>
        <v>-43714.431657250927</v>
      </c>
      <c r="AY18" s="6">
        <f t="shared" ref="AY18:BA18" si="164">AY17+(365/12)</f>
        <v>639.75</v>
      </c>
      <c r="AZ18" s="11">
        <f t="shared" si="23"/>
        <v>-43714.431657250927</v>
      </c>
      <c r="BA18" s="6">
        <f t="shared" si="164"/>
        <v>639.75</v>
      </c>
      <c r="BB18" s="11">
        <f t="shared" si="24"/>
        <v>-43714.431657250927</v>
      </c>
      <c r="BC18" s="6">
        <f t="shared" ref="BC18:BE18" si="165">BC17+(365/12)</f>
        <v>639.75</v>
      </c>
      <c r="BD18" s="11">
        <f t="shared" si="25"/>
        <v>-43714.431657250927</v>
      </c>
      <c r="BE18" s="6">
        <f t="shared" si="165"/>
        <v>639.75</v>
      </c>
      <c r="BF18" s="11">
        <f t="shared" si="26"/>
        <v>-43714.431657250927</v>
      </c>
      <c r="BG18" s="6">
        <f t="shared" ref="BG18:BI18" si="166">BG17+(365/12)</f>
        <v>639.75</v>
      </c>
      <c r="BH18" s="11">
        <f t="shared" si="27"/>
        <v>-43714.431657250927</v>
      </c>
      <c r="BI18" s="6">
        <f t="shared" si="166"/>
        <v>639.75</v>
      </c>
      <c r="BJ18" s="11">
        <f t="shared" si="28"/>
        <v>-43714.431657250927</v>
      </c>
      <c r="BK18" s="6">
        <f t="shared" ref="BK18:BM18" si="167">BK17+(365/12)</f>
        <v>639.75</v>
      </c>
      <c r="BL18" s="11">
        <f t="shared" si="29"/>
        <v>-43714.431657250927</v>
      </c>
      <c r="BM18" s="6">
        <f t="shared" si="167"/>
        <v>639.75</v>
      </c>
      <c r="BN18" s="11">
        <f t="shared" si="30"/>
        <v>-43714.431657250927</v>
      </c>
      <c r="BO18" s="6">
        <f t="shared" ref="BO18:BQ18" si="168">BO17+(365/12)</f>
        <v>639.75</v>
      </c>
      <c r="BP18" s="11">
        <f t="shared" si="31"/>
        <v>-43714.431657250927</v>
      </c>
      <c r="BQ18" s="6">
        <f t="shared" si="168"/>
        <v>639.75</v>
      </c>
      <c r="BR18" s="11">
        <f t="shared" si="32"/>
        <v>-43714.431657250927</v>
      </c>
      <c r="BS18" s="6">
        <f t="shared" ref="BS18:BU18" si="169">BS17+(365/12)</f>
        <v>639.75</v>
      </c>
      <c r="BT18" s="11">
        <f t="shared" si="33"/>
        <v>-43714.431657250927</v>
      </c>
      <c r="BU18" s="6">
        <f t="shared" si="169"/>
        <v>639.75</v>
      </c>
      <c r="BV18" s="11">
        <f t="shared" si="34"/>
        <v>-43714.431657250927</v>
      </c>
      <c r="BW18" s="6">
        <f t="shared" ref="BW18:BY18" si="170">BW17+(365/12)</f>
        <v>639.75</v>
      </c>
      <c r="BX18" s="11">
        <f t="shared" si="35"/>
        <v>-43714.431657250927</v>
      </c>
      <c r="BY18" s="82">
        <f t="shared" si="170"/>
        <v>639.75</v>
      </c>
      <c r="BZ18" s="11">
        <f t="shared" si="36"/>
        <v>-43714.431657250927</v>
      </c>
      <c r="CA18" s="4"/>
    </row>
    <row r="19" spans="1:79">
      <c r="A19" s="18">
        <f t="shared" si="37"/>
        <v>2</v>
      </c>
      <c r="B19" s="18">
        <f t="shared" si="38"/>
        <v>13</v>
      </c>
      <c r="C19" s="19">
        <f t="shared" si="42"/>
        <v>3818493.0174609409</v>
      </c>
      <c r="D19" s="22">
        <f t="shared" si="43"/>
        <v>47863.661751499727</v>
      </c>
      <c r="E19" s="22">
        <f t="shared" si="4"/>
        <v>31904.10363776013</v>
      </c>
      <c r="F19" s="22">
        <f t="shared" si="44"/>
        <v>15959.558113739597</v>
      </c>
      <c r="G19" s="23">
        <f t="shared" si="39"/>
        <v>31904.10363776013</v>
      </c>
      <c r="H19" s="19">
        <f>'rent cash flow (do not modify)'!D18</f>
        <v>25000</v>
      </c>
      <c r="I19" s="22">
        <f>'rent cash flow (do not modify)'!E18</f>
        <v>25000</v>
      </c>
      <c r="J19" s="23">
        <f t="shared" si="40"/>
        <v>5050</v>
      </c>
      <c r="K19" s="22">
        <f t="shared" si="45"/>
        <v>416.66666666666669</v>
      </c>
      <c r="L19" s="22">
        <f t="shared" si="46"/>
        <v>83.333333333333329</v>
      </c>
      <c r="M19" s="19">
        <f t="shared" si="47"/>
        <v>166.66666666666666</v>
      </c>
      <c r="N19" s="22">
        <f t="shared" si="48"/>
        <v>83.333333333333329</v>
      </c>
      <c r="O19" s="18">
        <f t="shared" si="41"/>
        <v>7400</v>
      </c>
      <c r="P19" s="22">
        <f t="shared" si="5"/>
        <v>19561.599999999999</v>
      </c>
      <c r="Q19" s="23">
        <f t="shared" si="6"/>
        <v>-24243.693727431848</v>
      </c>
      <c r="R19" s="4"/>
      <c r="S19" s="6">
        <f t="shared" si="49"/>
        <v>670.16666666666663</v>
      </c>
      <c r="T19" s="20">
        <f>value*(1+appr)^(A19-1)-C19-IF((A19-1)&lt;=penaltyy,sqft*pamt,0)</f>
        <v>1381506.9825390591</v>
      </c>
      <c r="U19" s="6">
        <f t="shared" si="49"/>
        <v>670.16666666666663</v>
      </c>
      <c r="V19" s="20">
        <f t="shared" si="8"/>
        <v>-24243.693727431848</v>
      </c>
      <c r="W19" s="6">
        <f t="shared" si="49"/>
        <v>670.16666666666663</v>
      </c>
      <c r="X19" s="20">
        <f t="shared" si="9"/>
        <v>-24243.693727431848</v>
      </c>
      <c r="Y19" s="6">
        <f t="shared" si="50"/>
        <v>670.16666666666663</v>
      </c>
      <c r="Z19" s="20">
        <f t="shared" si="10"/>
        <v>-24243.693727431848</v>
      </c>
      <c r="AA19" s="6">
        <f t="shared" si="50"/>
        <v>670.16666666666663</v>
      </c>
      <c r="AB19" s="20">
        <f t="shared" si="11"/>
        <v>-24243.693727431848</v>
      </c>
      <c r="AC19" s="6">
        <f t="shared" si="50"/>
        <v>670.16666666666663</v>
      </c>
      <c r="AD19" s="20">
        <f t="shared" si="12"/>
        <v>-24243.693727431848</v>
      </c>
      <c r="AE19" s="6">
        <f t="shared" ref="AE19:AG19" si="171">AE18+(365/12)</f>
        <v>670.16666666666663</v>
      </c>
      <c r="AF19" s="20">
        <f t="shared" si="13"/>
        <v>-24243.693727431848</v>
      </c>
      <c r="AG19" s="6">
        <f t="shared" si="171"/>
        <v>670.16666666666663</v>
      </c>
      <c r="AH19" s="20">
        <f t="shared" si="14"/>
        <v>-24243.693727431848</v>
      </c>
      <c r="AI19" s="6">
        <f t="shared" ref="AI19:AK19" si="172">AI18+(365/12)</f>
        <v>670.16666666666663</v>
      </c>
      <c r="AJ19" s="20">
        <f t="shared" si="15"/>
        <v>-24243.693727431848</v>
      </c>
      <c r="AK19" s="6">
        <f t="shared" si="172"/>
        <v>670.16666666666663</v>
      </c>
      <c r="AL19" s="20">
        <f t="shared" si="16"/>
        <v>-24243.693727431848</v>
      </c>
      <c r="AM19" s="6">
        <f t="shared" ref="AM19:AO19" si="173">AM18+(365/12)</f>
        <v>670.16666666666663</v>
      </c>
      <c r="AN19" s="20">
        <f t="shared" si="17"/>
        <v>-24243.693727431848</v>
      </c>
      <c r="AO19" s="6">
        <f t="shared" si="173"/>
        <v>670.16666666666663</v>
      </c>
      <c r="AP19" s="20">
        <f t="shared" si="18"/>
        <v>-24243.693727431848</v>
      </c>
      <c r="AQ19" s="6">
        <f t="shared" ref="AQ19:AS19" si="174">AQ18+(365/12)</f>
        <v>670.16666666666663</v>
      </c>
      <c r="AR19" s="20">
        <f t="shared" si="19"/>
        <v>-24243.693727431848</v>
      </c>
      <c r="AS19" s="6">
        <f t="shared" si="174"/>
        <v>670.16666666666663</v>
      </c>
      <c r="AT19" s="20">
        <f t="shared" si="20"/>
        <v>-24243.693727431848</v>
      </c>
      <c r="AU19" s="6">
        <f t="shared" ref="AU19:AW19" si="175">AU18+(365/12)</f>
        <v>670.16666666666663</v>
      </c>
      <c r="AV19" s="20">
        <f t="shared" si="21"/>
        <v>-24243.693727431848</v>
      </c>
      <c r="AW19" s="6">
        <f t="shared" si="175"/>
        <v>670.16666666666663</v>
      </c>
      <c r="AX19" s="20">
        <f t="shared" si="22"/>
        <v>-24243.693727431848</v>
      </c>
      <c r="AY19" s="6">
        <f t="shared" ref="AY19:BA19" si="176">AY18+(365/12)</f>
        <v>670.16666666666663</v>
      </c>
      <c r="AZ19" s="20">
        <f t="shared" si="23"/>
        <v>-24243.693727431848</v>
      </c>
      <c r="BA19" s="6">
        <f t="shared" si="176"/>
        <v>670.16666666666663</v>
      </c>
      <c r="BB19" s="20">
        <f t="shared" si="24"/>
        <v>-24243.693727431848</v>
      </c>
      <c r="BC19" s="6">
        <f t="shared" ref="BC19:BE19" si="177">BC18+(365/12)</f>
        <v>670.16666666666663</v>
      </c>
      <c r="BD19" s="20">
        <f t="shared" si="25"/>
        <v>-24243.693727431848</v>
      </c>
      <c r="BE19" s="6">
        <f t="shared" si="177"/>
        <v>670.16666666666663</v>
      </c>
      <c r="BF19" s="20">
        <f t="shared" si="26"/>
        <v>-24243.693727431848</v>
      </c>
      <c r="BG19" s="6">
        <f t="shared" ref="BG19:BI19" si="178">BG18+(365/12)</f>
        <v>670.16666666666663</v>
      </c>
      <c r="BH19" s="20">
        <f t="shared" si="27"/>
        <v>-24243.693727431848</v>
      </c>
      <c r="BI19" s="6">
        <f t="shared" si="178"/>
        <v>670.16666666666663</v>
      </c>
      <c r="BJ19" s="20">
        <f t="shared" si="28"/>
        <v>-24243.693727431848</v>
      </c>
      <c r="BK19" s="6">
        <f t="shared" ref="BK19:BM19" si="179">BK18+(365/12)</f>
        <v>670.16666666666663</v>
      </c>
      <c r="BL19" s="20">
        <f t="shared" si="29"/>
        <v>-24243.693727431848</v>
      </c>
      <c r="BM19" s="6">
        <f t="shared" si="179"/>
        <v>670.16666666666663</v>
      </c>
      <c r="BN19" s="20">
        <f t="shared" si="30"/>
        <v>-24243.693727431848</v>
      </c>
      <c r="BO19" s="6">
        <f t="shared" ref="BO19:BQ19" si="180">BO18+(365/12)</f>
        <v>670.16666666666663</v>
      </c>
      <c r="BP19" s="20">
        <f t="shared" si="31"/>
        <v>-24243.693727431848</v>
      </c>
      <c r="BQ19" s="6">
        <f t="shared" si="180"/>
        <v>670.16666666666663</v>
      </c>
      <c r="BR19" s="20">
        <f t="shared" si="32"/>
        <v>-24243.693727431848</v>
      </c>
      <c r="BS19" s="6">
        <f t="shared" ref="BS19:BU19" si="181">BS18+(365/12)</f>
        <v>670.16666666666663</v>
      </c>
      <c r="BT19" s="20">
        <f t="shared" si="33"/>
        <v>-24243.693727431848</v>
      </c>
      <c r="BU19" s="6">
        <f t="shared" si="181"/>
        <v>670.16666666666663</v>
      </c>
      <c r="BV19" s="20">
        <f t="shared" si="34"/>
        <v>-24243.693727431848</v>
      </c>
      <c r="BW19" s="6">
        <f t="shared" ref="BW19:BY19" si="182">BW18+(365/12)</f>
        <v>670.16666666666663</v>
      </c>
      <c r="BX19" s="20">
        <f t="shared" si="35"/>
        <v>-24243.693727431848</v>
      </c>
      <c r="BY19" s="82">
        <f t="shared" si="182"/>
        <v>670.16666666666663</v>
      </c>
      <c r="BZ19" s="20">
        <f t="shared" si="36"/>
        <v>-24243.693727431848</v>
      </c>
      <c r="CA19" s="4"/>
    </row>
    <row r="20" spans="1:79">
      <c r="A20" s="1" t="str">
        <f t="shared" ref="A20:A83" si="183">IF(INT(B19/12)-(B19/12)=0,INT(B19/12)+1,"")</f>
        <v/>
      </c>
      <c r="B20" s="1">
        <f t="shared" si="38"/>
        <v>14</v>
      </c>
      <c r="C20" s="13">
        <f t="shared" si="42"/>
        <v>3802533.459347201</v>
      </c>
      <c r="D20" s="2">
        <f t="shared" si="43"/>
        <v>47863.661751499727</v>
      </c>
      <c r="E20" s="15">
        <f t="shared" si="4"/>
        <v>31770.759045077812</v>
      </c>
      <c r="F20" s="2">
        <f t="shared" si="44"/>
        <v>16092.902706421915</v>
      </c>
      <c r="G20" s="12">
        <f t="shared" si="39"/>
        <v>31770.759045077812</v>
      </c>
      <c r="H20" s="19">
        <f>'rent cash flow (do not modify)'!D19</f>
        <v>25000</v>
      </c>
      <c r="I20" s="22">
        <f>'rent cash flow (do not modify)'!E19</f>
        <v>25000</v>
      </c>
      <c r="J20" s="12">
        <f t="shared" si="40"/>
        <v>5050</v>
      </c>
      <c r="K20" s="2">
        <f t="shared" si="45"/>
        <v>416.66666666666669</v>
      </c>
      <c r="L20" s="2">
        <f t="shared" si="46"/>
        <v>83.333333333333329</v>
      </c>
      <c r="M20" s="13">
        <f t="shared" si="47"/>
        <v>166.66666666666666</v>
      </c>
      <c r="N20" s="2">
        <f t="shared" si="48"/>
        <v>83.333333333333329</v>
      </c>
      <c r="O20" s="1">
        <f t="shared" si="41"/>
        <v>7400</v>
      </c>
      <c r="P20" s="15">
        <f t="shared" si="5"/>
        <v>19561.599999999999</v>
      </c>
      <c r="Q20" s="21">
        <f t="shared" si="6"/>
        <v>-24284.897206570684</v>
      </c>
      <c r="R20" s="4"/>
      <c r="S20" s="6">
        <f t="shared" si="49"/>
        <v>700.58333333333326</v>
      </c>
      <c r="T20" s="10"/>
      <c r="U20" s="6">
        <f t="shared" si="49"/>
        <v>700.58333333333326</v>
      </c>
      <c r="V20" s="11">
        <f t="shared" si="8"/>
        <v>-24284.897206570684</v>
      </c>
      <c r="W20" s="6">
        <f t="shared" si="49"/>
        <v>700.58333333333326</v>
      </c>
      <c r="X20" s="11">
        <f t="shared" si="9"/>
        <v>-24284.897206570684</v>
      </c>
      <c r="Y20" s="6">
        <f t="shared" si="50"/>
        <v>700.58333333333326</v>
      </c>
      <c r="Z20" s="11">
        <f t="shared" si="10"/>
        <v>-24284.897206570684</v>
      </c>
      <c r="AA20" s="6">
        <f t="shared" si="50"/>
        <v>700.58333333333326</v>
      </c>
      <c r="AB20" s="11">
        <f t="shared" si="11"/>
        <v>-24284.897206570684</v>
      </c>
      <c r="AC20" s="6">
        <f t="shared" si="50"/>
        <v>700.58333333333326</v>
      </c>
      <c r="AD20" s="11">
        <f t="shared" si="12"/>
        <v>-24284.897206570684</v>
      </c>
      <c r="AE20" s="6">
        <f t="shared" ref="AE20:AG20" si="184">AE19+(365/12)</f>
        <v>700.58333333333326</v>
      </c>
      <c r="AF20" s="11">
        <f t="shared" si="13"/>
        <v>-24284.897206570684</v>
      </c>
      <c r="AG20" s="6">
        <f t="shared" si="184"/>
        <v>700.58333333333326</v>
      </c>
      <c r="AH20" s="11">
        <f t="shared" si="14"/>
        <v>-24284.897206570684</v>
      </c>
      <c r="AI20" s="6">
        <f t="shared" ref="AI20:AK20" si="185">AI19+(365/12)</f>
        <v>700.58333333333326</v>
      </c>
      <c r="AJ20" s="11">
        <f t="shared" si="15"/>
        <v>-24284.897206570684</v>
      </c>
      <c r="AK20" s="6">
        <f t="shared" si="185"/>
        <v>700.58333333333326</v>
      </c>
      <c r="AL20" s="11">
        <f t="shared" si="16"/>
        <v>-24284.897206570684</v>
      </c>
      <c r="AM20" s="6">
        <f t="shared" ref="AM20:AO20" si="186">AM19+(365/12)</f>
        <v>700.58333333333326</v>
      </c>
      <c r="AN20" s="11">
        <f t="shared" si="17"/>
        <v>-24284.897206570684</v>
      </c>
      <c r="AO20" s="6">
        <f t="shared" si="186"/>
        <v>700.58333333333326</v>
      </c>
      <c r="AP20" s="11">
        <f t="shared" si="18"/>
        <v>-24284.897206570684</v>
      </c>
      <c r="AQ20" s="6">
        <f t="shared" ref="AQ20:AS20" si="187">AQ19+(365/12)</f>
        <v>700.58333333333326</v>
      </c>
      <c r="AR20" s="11">
        <f t="shared" si="19"/>
        <v>-24284.897206570684</v>
      </c>
      <c r="AS20" s="6">
        <f t="shared" si="187"/>
        <v>700.58333333333326</v>
      </c>
      <c r="AT20" s="11">
        <f t="shared" si="20"/>
        <v>-24284.897206570684</v>
      </c>
      <c r="AU20" s="6">
        <f t="shared" ref="AU20:AW20" si="188">AU19+(365/12)</f>
        <v>700.58333333333326</v>
      </c>
      <c r="AV20" s="11">
        <f t="shared" si="21"/>
        <v>-24284.897206570684</v>
      </c>
      <c r="AW20" s="6">
        <f t="shared" si="188"/>
        <v>700.58333333333326</v>
      </c>
      <c r="AX20" s="11">
        <f t="shared" si="22"/>
        <v>-24284.897206570684</v>
      </c>
      <c r="AY20" s="6">
        <f t="shared" ref="AY20:BA20" si="189">AY19+(365/12)</f>
        <v>700.58333333333326</v>
      </c>
      <c r="AZ20" s="11">
        <f t="shared" si="23"/>
        <v>-24284.897206570684</v>
      </c>
      <c r="BA20" s="6">
        <f t="shared" si="189"/>
        <v>700.58333333333326</v>
      </c>
      <c r="BB20" s="11">
        <f t="shared" si="24"/>
        <v>-24284.897206570684</v>
      </c>
      <c r="BC20" s="6">
        <f t="shared" ref="BC20:BE20" si="190">BC19+(365/12)</f>
        <v>700.58333333333326</v>
      </c>
      <c r="BD20" s="11">
        <f t="shared" si="25"/>
        <v>-24284.897206570684</v>
      </c>
      <c r="BE20" s="6">
        <f t="shared" si="190"/>
        <v>700.58333333333326</v>
      </c>
      <c r="BF20" s="11">
        <f t="shared" si="26"/>
        <v>-24284.897206570684</v>
      </c>
      <c r="BG20" s="6">
        <f t="shared" ref="BG20:BI20" si="191">BG19+(365/12)</f>
        <v>700.58333333333326</v>
      </c>
      <c r="BH20" s="11">
        <f t="shared" si="27"/>
        <v>-24284.897206570684</v>
      </c>
      <c r="BI20" s="6">
        <f t="shared" si="191"/>
        <v>700.58333333333326</v>
      </c>
      <c r="BJ20" s="11">
        <f t="shared" si="28"/>
        <v>-24284.897206570684</v>
      </c>
      <c r="BK20" s="6">
        <f t="shared" ref="BK20:BM20" si="192">BK19+(365/12)</f>
        <v>700.58333333333326</v>
      </c>
      <c r="BL20" s="11">
        <f t="shared" si="29"/>
        <v>-24284.897206570684</v>
      </c>
      <c r="BM20" s="6">
        <f t="shared" si="192"/>
        <v>700.58333333333326</v>
      </c>
      <c r="BN20" s="11">
        <f t="shared" si="30"/>
        <v>-24284.897206570684</v>
      </c>
      <c r="BO20" s="6">
        <f t="shared" ref="BO20:BQ20" si="193">BO19+(365/12)</f>
        <v>700.58333333333326</v>
      </c>
      <c r="BP20" s="11">
        <f t="shared" si="31"/>
        <v>-24284.897206570684</v>
      </c>
      <c r="BQ20" s="6">
        <f t="shared" si="193"/>
        <v>700.58333333333326</v>
      </c>
      <c r="BR20" s="11">
        <f t="shared" si="32"/>
        <v>-24284.897206570684</v>
      </c>
      <c r="BS20" s="6">
        <f t="shared" ref="BS20:BU20" si="194">BS19+(365/12)</f>
        <v>700.58333333333326</v>
      </c>
      <c r="BT20" s="11">
        <f t="shared" si="33"/>
        <v>-24284.897206570684</v>
      </c>
      <c r="BU20" s="6">
        <f t="shared" si="194"/>
        <v>700.58333333333326</v>
      </c>
      <c r="BV20" s="11">
        <f t="shared" si="34"/>
        <v>-24284.897206570684</v>
      </c>
      <c r="BW20" s="6">
        <f t="shared" ref="BW20:BY20" si="195">BW19+(365/12)</f>
        <v>700.58333333333326</v>
      </c>
      <c r="BX20" s="11">
        <f t="shared" si="35"/>
        <v>-24284.897206570684</v>
      </c>
      <c r="BY20" s="82">
        <f t="shared" si="195"/>
        <v>700.58333333333326</v>
      </c>
      <c r="BZ20" s="11">
        <f t="shared" si="36"/>
        <v>-24284.897206570684</v>
      </c>
      <c r="CA20" s="4"/>
    </row>
    <row r="21" spans="1:79">
      <c r="A21" s="1" t="str">
        <f t="shared" si="183"/>
        <v/>
      </c>
      <c r="B21" s="1">
        <f t="shared" si="38"/>
        <v>15</v>
      </c>
      <c r="C21" s="13">
        <f t="shared" si="42"/>
        <v>3786440.5566407791</v>
      </c>
      <c r="D21" s="2">
        <f t="shared" si="43"/>
        <v>47863.661751499727</v>
      </c>
      <c r="E21" s="15">
        <f t="shared" si="4"/>
        <v>31636.300337564062</v>
      </c>
      <c r="F21" s="2">
        <f t="shared" si="44"/>
        <v>16227.361413935665</v>
      </c>
      <c r="G21" s="12">
        <f t="shared" si="39"/>
        <v>31636.300337564062</v>
      </c>
      <c r="H21" s="19">
        <f>'rent cash flow (do not modify)'!D20</f>
        <v>25000</v>
      </c>
      <c r="I21" s="22">
        <f>'rent cash flow (do not modify)'!E20</f>
        <v>25000</v>
      </c>
      <c r="J21" s="12">
        <f t="shared" si="40"/>
        <v>5050</v>
      </c>
      <c r="K21" s="2">
        <f t="shared" si="45"/>
        <v>416.66666666666669</v>
      </c>
      <c r="L21" s="2">
        <f t="shared" si="46"/>
        <v>83.333333333333329</v>
      </c>
      <c r="M21" s="13">
        <f t="shared" si="47"/>
        <v>166.66666666666666</v>
      </c>
      <c r="N21" s="2">
        <f t="shared" si="48"/>
        <v>83.333333333333329</v>
      </c>
      <c r="O21" s="1">
        <f t="shared" si="41"/>
        <v>7400</v>
      </c>
      <c r="P21" s="15">
        <f t="shared" si="5"/>
        <v>19561.599999999999</v>
      </c>
      <c r="Q21" s="21">
        <f t="shared" si="6"/>
        <v>-24326.444947192431</v>
      </c>
      <c r="R21" s="4"/>
      <c r="S21" s="6">
        <f t="shared" si="49"/>
        <v>730.99999999999989</v>
      </c>
      <c r="T21" s="10"/>
      <c r="U21" s="6">
        <f t="shared" si="49"/>
        <v>730.99999999999989</v>
      </c>
      <c r="V21" s="11">
        <f t="shared" si="8"/>
        <v>-24326.444947192431</v>
      </c>
      <c r="W21" s="6">
        <f t="shared" si="49"/>
        <v>730.99999999999989</v>
      </c>
      <c r="X21" s="11">
        <f t="shared" si="9"/>
        <v>-24326.444947192431</v>
      </c>
      <c r="Y21" s="6">
        <f t="shared" si="50"/>
        <v>730.99999999999989</v>
      </c>
      <c r="Z21" s="11">
        <f t="shared" si="10"/>
        <v>-24326.444947192431</v>
      </c>
      <c r="AA21" s="6">
        <f t="shared" si="50"/>
        <v>730.99999999999989</v>
      </c>
      <c r="AB21" s="11">
        <f t="shared" si="11"/>
        <v>-24326.444947192431</v>
      </c>
      <c r="AC21" s="6">
        <f t="shared" si="50"/>
        <v>730.99999999999989</v>
      </c>
      <c r="AD21" s="11">
        <f t="shared" si="12"/>
        <v>-24326.444947192431</v>
      </c>
      <c r="AE21" s="6">
        <f t="shared" ref="AE21:AG21" si="196">AE20+(365/12)</f>
        <v>730.99999999999989</v>
      </c>
      <c r="AF21" s="11">
        <f t="shared" si="13"/>
        <v>-24326.444947192431</v>
      </c>
      <c r="AG21" s="6">
        <f t="shared" si="196"/>
        <v>730.99999999999989</v>
      </c>
      <c r="AH21" s="11">
        <f t="shared" si="14"/>
        <v>-24326.444947192431</v>
      </c>
      <c r="AI21" s="6">
        <f t="shared" ref="AI21:AK21" si="197">AI20+(365/12)</f>
        <v>730.99999999999989</v>
      </c>
      <c r="AJ21" s="11">
        <f t="shared" si="15"/>
        <v>-24326.444947192431</v>
      </c>
      <c r="AK21" s="6">
        <f t="shared" si="197"/>
        <v>730.99999999999989</v>
      </c>
      <c r="AL21" s="11">
        <f t="shared" si="16"/>
        <v>-24326.444947192431</v>
      </c>
      <c r="AM21" s="6">
        <f t="shared" ref="AM21:AO21" si="198">AM20+(365/12)</f>
        <v>730.99999999999989</v>
      </c>
      <c r="AN21" s="11">
        <f t="shared" si="17"/>
        <v>-24326.444947192431</v>
      </c>
      <c r="AO21" s="6">
        <f t="shared" si="198"/>
        <v>730.99999999999989</v>
      </c>
      <c r="AP21" s="11">
        <f t="shared" si="18"/>
        <v>-24326.444947192431</v>
      </c>
      <c r="AQ21" s="6">
        <f t="shared" ref="AQ21:AS21" si="199">AQ20+(365/12)</f>
        <v>730.99999999999989</v>
      </c>
      <c r="AR21" s="11">
        <f t="shared" si="19"/>
        <v>-24326.444947192431</v>
      </c>
      <c r="AS21" s="6">
        <f t="shared" si="199"/>
        <v>730.99999999999989</v>
      </c>
      <c r="AT21" s="11">
        <f t="shared" si="20"/>
        <v>-24326.444947192431</v>
      </c>
      <c r="AU21" s="6">
        <f t="shared" ref="AU21:AW21" si="200">AU20+(365/12)</f>
        <v>730.99999999999989</v>
      </c>
      <c r="AV21" s="11">
        <f t="shared" si="21"/>
        <v>-24326.444947192431</v>
      </c>
      <c r="AW21" s="6">
        <f t="shared" si="200"/>
        <v>730.99999999999989</v>
      </c>
      <c r="AX21" s="11">
        <f t="shared" si="22"/>
        <v>-24326.444947192431</v>
      </c>
      <c r="AY21" s="6">
        <f t="shared" ref="AY21:BA21" si="201">AY20+(365/12)</f>
        <v>730.99999999999989</v>
      </c>
      <c r="AZ21" s="11">
        <f t="shared" si="23"/>
        <v>-24326.444947192431</v>
      </c>
      <c r="BA21" s="6">
        <f t="shared" si="201"/>
        <v>730.99999999999989</v>
      </c>
      <c r="BB21" s="11">
        <f t="shared" si="24"/>
        <v>-24326.444947192431</v>
      </c>
      <c r="BC21" s="6">
        <f t="shared" ref="BC21:BE21" si="202">BC20+(365/12)</f>
        <v>730.99999999999989</v>
      </c>
      <c r="BD21" s="11">
        <f t="shared" si="25"/>
        <v>-24326.444947192431</v>
      </c>
      <c r="BE21" s="6">
        <f t="shared" si="202"/>
        <v>730.99999999999989</v>
      </c>
      <c r="BF21" s="11">
        <f t="shared" si="26"/>
        <v>-24326.444947192431</v>
      </c>
      <c r="BG21" s="6">
        <f t="shared" ref="BG21:BI21" si="203">BG20+(365/12)</f>
        <v>730.99999999999989</v>
      </c>
      <c r="BH21" s="11">
        <f t="shared" si="27"/>
        <v>-24326.444947192431</v>
      </c>
      <c r="BI21" s="6">
        <f t="shared" si="203"/>
        <v>730.99999999999989</v>
      </c>
      <c r="BJ21" s="11">
        <f t="shared" si="28"/>
        <v>-24326.444947192431</v>
      </c>
      <c r="BK21" s="6">
        <f t="shared" ref="BK21:BM21" si="204">BK20+(365/12)</f>
        <v>730.99999999999989</v>
      </c>
      <c r="BL21" s="11">
        <f t="shared" si="29"/>
        <v>-24326.444947192431</v>
      </c>
      <c r="BM21" s="6">
        <f t="shared" si="204"/>
        <v>730.99999999999989</v>
      </c>
      <c r="BN21" s="11">
        <f t="shared" si="30"/>
        <v>-24326.444947192431</v>
      </c>
      <c r="BO21" s="6">
        <f t="shared" ref="BO21:BQ21" si="205">BO20+(365/12)</f>
        <v>730.99999999999989</v>
      </c>
      <c r="BP21" s="11">
        <f t="shared" si="31"/>
        <v>-24326.444947192431</v>
      </c>
      <c r="BQ21" s="6">
        <f t="shared" si="205"/>
        <v>730.99999999999989</v>
      </c>
      <c r="BR21" s="11">
        <f t="shared" si="32"/>
        <v>-24326.444947192431</v>
      </c>
      <c r="BS21" s="6">
        <f t="shared" ref="BS21:BU21" si="206">BS20+(365/12)</f>
        <v>730.99999999999989</v>
      </c>
      <c r="BT21" s="11">
        <f t="shared" si="33"/>
        <v>-24326.444947192431</v>
      </c>
      <c r="BU21" s="6">
        <f t="shared" si="206"/>
        <v>730.99999999999989</v>
      </c>
      <c r="BV21" s="11">
        <f t="shared" si="34"/>
        <v>-24326.444947192431</v>
      </c>
      <c r="BW21" s="6">
        <f t="shared" ref="BW21:BY21" si="207">BW20+(365/12)</f>
        <v>730.99999999999989</v>
      </c>
      <c r="BX21" s="11">
        <f t="shared" si="35"/>
        <v>-24326.444947192431</v>
      </c>
      <c r="BY21" s="82">
        <f t="shared" si="207"/>
        <v>730.99999999999989</v>
      </c>
      <c r="BZ21" s="11">
        <f t="shared" si="36"/>
        <v>-24326.444947192431</v>
      </c>
      <c r="CA21" s="4"/>
    </row>
    <row r="22" spans="1:79">
      <c r="A22" s="1" t="str">
        <f t="shared" si="183"/>
        <v/>
      </c>
      <c r="B22" s="1">
        <f t="shared" si="38"/>
        <v>16</v>
      </c>
      <c r="C22" s="13">
        <f t="shared" si="42"/>
        <v>3770213.1952268435</v>
      </c>
      <c r="D22" s="2">
        <f t="shared" si="43"/>
        <v>47863.661751499727</v>
      </c>
      <c r="E22" s="15">
        <f t="shared" si="4"/>
        <v>31500.718206616017</v>
      </c>
      <c r="F22" s="2">
        <f t="shared" si="44"/>
        <v>16362.94354488371</v>
      </c>
      <c r="G22" s="12">
        <f t="shared" si="39"/>
        <v>31500.718206616017</v>
      </c>
      <c r="H22" s="19">
        <f>'rent cash flow (do not modify)'!D21</f>
        <v>25000</v>
      </c>
      <c r="I22" s="22">
        <f>'rent cash flow (do not modify)'!E21</f>
        <v>25000</v>
      </c>
      <c r="J22" s="12">
        <f t="shared" si="40"/>
        <v>5050</v>
      </c>
      <c r="K22" s="2">
        <f t="shared" si="45"/>
        <v>416.66666666666669</v>
      </c>
      <c r="L22" s="2">
        <f t="shared" si="46"/>
        <v>83.333333333333329</v>
      </c>
      <c r="M22" s="13">
        <f t="shared" si="47"/>
        <v>166.66666666666666</v>
      </c>
      <c r="N22" s="2">
        <f t="shared" si="48"/>
        <v>83.333333333333329</v>
      </c>
      <c r="O22" s="1">
        <f t="shared" si="41"/>
        <v>7400</v>
      </c>
      <c r="P22" s="15">
        <f t="shared" si="5"/>
        <v>19561.599999999999</v>
      </c>
      <c r="Q22" s="21">
        <f t="shared" si="6"/>
        <v>-24368.339825655377</v>
      </c>
      <c r="R22" s="4"/>
      <c r="S22" s="6">
        <f t="shared" si="49"/>
        <v>761.41666666666652</v>
      </c>
      <c r="T22" s="10"/>
      <c r="U22" s="6">
        <f t="shared" si="49"/>
        <v>761.41666666666652</v>
      </c>
      <c r="V22" s="11">
        <f t="shared" si="8"/>
        <v>-24368.339825655377</v>
      </c>
      <c r="W22" s="6">
        <f t="shared" si="49"/>
        <v>761.41666666666652</v>
      </c>
      <c r="X22" s="11">
        <f t="shared" si="9"/>
        <v>-24368.339825655377</v>
      </c>
      <c r="Y22" s="6">
        <f t="shared" si="50"/>
        <v>761.41666666666652</v>
      </c>
      <c r="Z22" s="11">
        <f t="shared" si="10"/>
        <v>-24368.339825655377</v>
      </c>
      <c r="AA22" s="6">
        <f t="shared" si="50"/>
        <v>761.41666666666652</v>
      </c>
      <c r="AB22" s="11">
        <f t="shared" si="11"/>
        <v>-24368.339825655377</v>
      </c>
      <c r="AC22" s="6">
        <f t="shared" si="50"/>
        <v>761.41666666666652</v>
      </c>
      <c r="AD22" s="11">
        <f t="shared" si="12"/>
        <v>-24368.339825655377</v>
      </c>
      <c r="AE22" s="6">
        <f t="shared" ref="AE22:AG22" si="208">AE21+(365/12)</f>
        <v>761.41666666666652</v>
      </c>
      <c r="AF22" s="11">
        <f t="shared" si="13"/>
        <v>-24368.339825655377</v>
      </c>
      <c r="AG22" s="6">
        <f t="shared" si="208"/>
        <v>761.41666666666652</v>
      </c>
      <c r="AH22" s="11">
        <f t="shared" si="14"/>
        <v>-24368.339825655377</v>
      </c>
      <c r="AI22" s="6">
        <f t="shared" ref="AI22:AK22" si="209">AI21+(365/12)</f>
        <v>761.41666666666652</v>
      </c>
      <c r="AJ22" s="11">
        <f t="shared" si="15"/>
        <v>-24368.339825655377</v>
      </c>
      <c r="AK22" s="6">
        <f t="shared" si="209"/>
        <v>761.41666666666652</v>
      </c>
      <c r="AL22" s="11">
        <f t="shared" si="16"/>
        <v>-24368.339825655377</v>
      </c>
      <c r="AM22" s="6">
        <f t="shared" ref="AM22:AO22" si="210">AM21+(365/12)</f>
        <v>761.41666666666652</v>
      </c>
      <c r="AN22" s="11">
        <f t="shared" si="17"/>
        <v>-24368.339825655377</v>
      </c>
      <c r="AO22" s="6">
        <f t="shared" si="210"/>
        <v>761.41666666666652</v>
      </c>
      <c r="AP22" s="11">
        <f t="shared" si="18"/>
        <v>-24368.339825655377</v>
      </c>
      <c r="AQ22" s="6">
        <f t="shared" ref="AQ22:AS22" si="211">AQ21+(365/12)</f>
        <v>761.41666666666652</v>
      </c>
      <c r="AR22" s="11">
        <f t="shared" si="19"/>
        <v>-24368.339825655377</v>
      </c>
      <c r="AS22" s="6">
        <f t="shared" si="211"/>
        <v>761.41666666666652</v>
      </c>
      <c r="AT22" s="11">
        <f t="shared" si="20"/>
        <v>-24368.339825655377</v>
      </c>
      <c r="AU22" s="6">
        <f t="shared" ref="AU22:AW22" si="212">AU21+(365/12)</f>
        <v>761.41666666666652</v>
      </c>
      <c r="AV22" s="11">
        <f t="shared" si="21"/>
        <v>-24368.339825655377</v>
      </c>
      <c r="AW22" s="6">
        <f t="shared" si="212"/>
        <v>761.41666666666652</v>
      </c>
      <c r="AX22" s="11">
        <f t="shared" si="22"/>
        <v>-24368.339825655377</v>
      </c>
      <c r="AY22" s="6">
        <f t="shared" ref="AY22:BA22" si="213">AY21+(365/12)</f>
        <v>761.41666666666652</v>
      </c>
      <c r="AZ22" s="11">
        <f t="shared" si="23"/>
        <v>-24368.339825655377</v>
      </c>
      <c r="BA22" s="6">
        <f t="shared" si="213"/>
        <v>761.41666666666652</v>
      </c>
      <c r="BB22" s="11">
        <f t="shared" si="24"/>
        <v>-24368.339825655377</v>
      </c>
      <c r="BC22" s="6">
        <f t="shared" ref="BC22:BE22" si="214">BC21+(365/12)</f>
        <v>761.41666666666652</v>
      </c>
      <c r="BD22" s="11">
        <f t="shared" si="25"/>
        <v>-24368.339825655377</v>
      </c>
      <c r="BE22" s="6">
        <f t="shared" si="214"/>
        <v>761.41666666666652</v>
      </c>
      <c r="BF22" s="11">
        <f t="shared" si="26"/>
        <v>-24368.339825655377</v>
      </c>
      <c r="BG22" s="6">
        <f t="shared" ref="BG22:BI22" si="215">BG21+(365/12)</f>
        <v>761.41666666666652</v>
      </c>
      <c r="BH22" s="11">
        <f t="shared" si="27"/>
        <v>-24368.339825655377</v>
      </c>
      <c r="BI22" s="6">
        <f t="shared" si="215"/>
        <v>761.41666666666652</v>
      </c>
      <c r="BJ22" s="11">
        <f t="shared" si="28"/>
        <v>-24368.339825655377</v>
      </c>
      <c r="BK22" s="6">
        <f t="shared" ref="BK22:BM22" si="216">BK21+(365/12)</f>
        <v>761.41666666666652</v>
      </c>
      <c r="BL22" s="11">
        <f t="shared" si="29"/>
        <v>-24368.339825655377</v>
      </c>
      <c r="BM22" s="6">
        <f t="shared" si="216"/>
        <v>761.41666666666652</v>
      </c>
      <c r="BN22" s="11">
        <f t="shared" si="30"/>
        <v>-24368.339825655377</v>
      </c>
      <c r="BO22" s="6">
        <f t="shared" ref="BO22:BQ22" si="217">BO21+(365/12)</f>
        <v>761.41666666666652</v>
      </c>
      <c r="BP22" s="11">
        <f t="shared" si="31"/>
        <v>-24368.339825655377</v>
      </c>
      <c r="BQ22" s="6">
        <f t="shared" si="217"/>
        <v>761.41666666666652</v>
      </c>
      <c r="BR22" s="11">
        <f t="shared" si="32"/>
        <v>-24368.339825655377</v>
      </c>
      <c r="BS22" s="6">
        <f t="shared" ref="BS22:BU22" si="218">BS21+(365/12)</f>
        <v>761.41666666666652</v>
      </c>
      <c r="BT22" s="11">
        <f t="shared" si="33"/>
        <v>-24368.339825655377</v>
      </c>
      <c r="BU22" s="6">
        <f t="shared" si="218"/>
        <v>761.41666666666652</v>
      </c>
      <c r="BV22" s="11">
        <f t="shared" si="34"/>
        <v>-24368.339825655377</v>
      </c>
      <c r="BW22" s="6">
        <f t="shared" ref="BW22:BY22" si="219">BW21+(365/12)</f>
        <v>761.41666666666652</v>
      </c>
      <c r="BX22" s="11">
        <f t="shared" si="35"/>
        <v>-24368.339825655377</v>
      </c>
      <c r="BY22" s="82">
        <f t="shared" si="219"/>
        <v>761.41666666666652</v>
      </c>
      <c r="BZ22" s="11">
        <f t="shared" si="36"/>
        <v>-24368.339825655377</v>
      </c>
      <c r="CA22" s="4"/>
    </row>
    <row r="23" spans="1:79">
      <c r="A23" s="1" t="str">
        <f t="shared" si="183"/>
        <v/>
      </c>
      <c r="B23" s="1">
        <f t="shared" si="38"/>
        <v>17</v>
      </c>
      <c r="C23" s="13">
        <f t="shared" si="42"/>
        <v>3753850.2516819597</v>
      </c>
      <c r="D23" s="2">
        <f t="shared" si="43"/>
        <v>47863.661751499727</v>
      </c>
      <c r="E23" s="15">
        <f t="shared" si="4"/>
        <v>31364.003265855979</v>
      </c>
      <c r="F23" s="2">
        <f t="shared" si="44"/>
        <v>16499.658485643748</v>
      </c>
      <c r="G23" s="12">
        <f t="shared" si="39"/>
        <v>31364.003265855979</v>
      </c>
      <c r="H23" s="19">
        <f>'rent cash flow (do not modify)'!D22</f>
        <v>0</v>
      </c>
      <c r="I23" s="22">
        <f>'rent cash flow (do not modify)'!E22</f>
        <v>25000</v>
      </c>
      <c r="J23" s="12">
        <f t="shared" si="40"/>
        <v>5050</v>
      </c>
      <c r="K23" s="2">
        <f t="shared" si="45"/>
        <v>416.66666666666669</v>
      </c>
      <c r="L23" s="2">
        <f t="shared" si="46"/>
        <v>83.333333333333329</v>
      </c>
      <c r="M23" s="13">
        <f t="shared" si="47"/>
        <v>166.66666666666666</v>
      </c>
      <c r="N23" s="2">
        <f t="shared" si="48"/>
        <v>83.333333333333329</v>
      </c>
      <c r="O23" s="1">
        <f t="shared" si="41"/>
        <v>7400</v>
      </c>
      <c r="P23" s="15">
        <f t="shared" si="5"/>
        <v>-2286.6</v>
      </c>
      <c r="Q23" s="21">
        <f t="shared" si="6"/>
        <v>-43972.184742350233</v>
      </c>
      <c r="R23" s="4"/>
      <c r="S23" s="6">
        <f t="shared" si="49"/>
        <v>791.83333333333314</v>
      </c>
      <c r="T23" s="10"/>
      <c r="U23" s="6">
        <f t="shared" si="49"/>
        <v>791.83333333333314</v>
      </c>
      <c r="V23" s="11">
        <f t="shared" si="8"/>
        <v>-43972.184742350233</v>
      </c>
      <c r="W23" s="6">
        <f t="shared" si="49"/>
        <v>791.83333333333314</v>
      </c>
      <c r="X23" s="11">
        <f t="shared" si="9"/>
        <v>-43972.184742350233</v>
      </c>
      <c r="Y23" s="6">
        <f t="shared" si="50"/>
        <v>791.83333333333314</v>
      </c>
      <c r="Z23" s="11">
        <f t="shared" si="10"/>
        <v>-43972.184742350233</v>
      </c>
      <c r="AA23" s="6">
        <f t="shared" si="50"/>
        <v>791.83333333333314</v>
      </c>
      <c r="AB23" s="11">
        <f t="shared" si="11"/>
        <v>-43972.184742350233</v>
      </c>
      <c r="AC23" s="6">
        <f t="shared" si="50"/>
        <v>791.83333333333314</v>
      </c>
      <c r="AD23" s="11">
        <f t="shared" si="12"/>
        <v>-43972.184742350233</v>
      </c>
      <c r="AE23" s="6">
        <f t="shared" ref="AE23:AG23" si="220">AE22+(365/12)</f>
        <v>791.83333333333314</v>
      </c>
      <c r="AF23" s="11">
        <f t="shared" si="13"/>
        <v>-43972.184742350233</v>
      </c>
      <c r="AG23" s="6">
        <f t="shared" si="220"/>
        <v>791.83333333333314</v>
      </c>
      <c r="AH23" s="11">
        <f t="shared" si="14"/>
        <v>-43972.184742350233</v>
      </c>
      <c r="AI23" s="6">
        <f t="shared" ref="AI23:AK23" si="221">AI22+(365/12)</f>
        <v>791.83333333333314</v>
      </c>
      <c r="AJ23" s="11">
        <f t="shared" si="15"/>
        <v>-43972.184742350233</v>
      </c>
      <c r="AK23" s="6">
        <f t="shared" si="221"/>
        <v>791.83333333333314</v>
      </c>
      <c r="AL23" s="11">
        <f t="shared" si="16"/>
        <v>-43972.184742350233</v>
      </c>
      <c r="AM23" s="6">
        <f t="shared" ref="AM23:AO23" si="222">AM22+(365/12)</f>
        <v>791.83333333333314</v>
      </c>
      <c r="AN23" s="11">
        <f t="shared" si="17"/>
        <v>-43972.184742350233</v>
      </c>
      <c r="AO23" s="6">
        <f t="shared" si="222"/>
        <v>791.83333333333314</v>
      </c>
      <c r="AP23" s="11">
        <f t="shared" si="18"/>
        <v>-43972.184742350233</v>
      </c>
      <c r="AQ23" s="6">
        <f t="shared" ref="AQ23:AS23" si="223">AQ22+(365/12)</f>
        <v>791.83333333333314</v>
      </c>
      <c r="AR23" s="11">
        <f t="shared" si="19"/>
        <v>-43972.184742350233</v>
      </c>
      <c r="AS23" s="6">
        <f t="shared" si="223"/>
        <v>791.83333333333314</v>
      </c>
      <c r="AT23" s="11">
        <f t="shared" si="20"/>
        <v>-43972.184742350233</v>
      </c>
      <c r="AU23" s="6">
        <f t="shared" ref="AU23:AW23" si="224">AU22+(365/12)</f>
        <v>791.83333333333314</v>
      </c>
      <c r="AV23" s="11">
        <f t="shared" si="21"/>
        <v>-43972.184742350233</v>
      </c>
      <c r="AW23" s="6">
        <f t="shared" si="224"/>
        <v>791.83333333333314</v>
      </c>
      <c r="AX23" s="11">
        <f t="shared" si="22"/>
        <v>-43972.184742350233</v>
      </c>
      <c r="AY23" s="6">
        <f t="shared" ref="AY23:BA23" si="225">AY22+(365/12)</f>
        <v>791.83333333333314</v>
      </c>
      <c r="AZ23" s="11">
        <f t="shared" si="23"/>
        <v>-43972.184742350233</v>
      </c>
      <c r="BA23" s="6">
        <f t="shared" si="225"/>
        <v>791.83333333333314</v>
      </c>
      <c r="BB23" s="11">
        <f t="shared" si="24"/>
        <v>-43972.184742350233</v>
      </c>
      <c r="BC23" s="6">
        <f t="shared" ref="BC23:BE23" si="226">BC22+(365/12)</f>
        <v>791.83333333333314</v>
      </c>
      <c r="BD23" s="11">
        <f t="shared" si="25"/>
        <v>-43972.184742350233</v>
      </c>
      <c r="BE23" s="6">
        <f t="shared" si="226"/>
        <v>791.83333333333314</v>
      </c>
      <c r="BF23" s="11">
        <f t="shared" si="26"/>
        <v>-43972.184742350233</v>
      </c>
      <c r="BG23" s="6">
        <f t="shared" ref="BG23:BI23" si="227">BG22+(365/12)</f>
        <v>791.83333333333314</v>
      </c>
      <c r="BH23" s="11">
        <f t="shared" si="27"/>
        <v>-43972.184742350233</v>
      </c>
      <c r="BI23" s="6">
        <f t="shared" si="227"/>
        <v>791.83333333333314</v>
      </c>
      <c r="BJ23" s="11">
        <f t="shared" si="28"/>
        <v>-43972.184742350233</v>
      </c>
      <c r="BK23" s="6">
        <f t="shared" ref="BK23:BM23" si="228">BK22+(365/12)</f>
        <v>791.83333333333314</v>
      </c>
      <c r="BL23" s="11">
        <f t="shared" si="29"/>
        <v>-43972.184742350233</v>
      </c>
      <c r="BM23" s="6">
        <f t="shared" si="228"/>
        <v>791.83333333333314</v>
      </c>
      <c r="BN23" s="11">
        <f t="shared" si="30"/>
        <v>-43972.184742350233</v>
      </c>
      <c r="BO23" s="6">
        <f t="shared" ref="BO23:BQ23" si="229">BO22+(365/12)</f>
        <v>791.83333333333314</v>
      </c>
      <c r="BP23" s="11">
        <f t="shared" si="31"/>
        <v>-43972.184742350233</v>
      </c>
      <c r="BQ23" s="6">
        <f t="shared" si="229"/>
        <v>791.83333333333314</v>
      </c>
      <c r="BR23" s="11">
        <f t="shared" si="32"/>
        <v>-43972.184742350233</v>
      </c>
      <c r="BS23" s="6">
        <f t="shared" ref="BS23:BU23" si="230">BS22+(365/12)</f>
        <v>791.83333333333314</v>
      </c>
      <c r="BT23" s="11">
        <f t="shared" si="33"/>
        <v>-43972.184742350233</v>
      </c>
      <c r="BU23" s="6">
        <f t="shared" si="230"/>
        <v>791.83333333333314</v>
      </c>
      <c r="BV23" s="11">
        <f t="shared" si="34"/>
        <v>-43972.184742350233</v>
      </c>
      <c r="BW23" s="6">
        <f t="shared" ref="BW23:BY23" si="231">BW22+(365/12)</f>
        <v>791.83333333333314</v>
      </c>
      <c r="BX23" s="11">
        <f t="shared" si="35"/>
        <v>-43972.184742350233</v>
      </c>
      <c r="BY23" s="82">
        <f t="shared" si="231"/>
        <v>791.83333333333314</v>
      </c>
      <c r="BZ23" s="11">
        <f t="shared" si="36"/>
        <v>-43972.184742350233</v>
      </c>
      <c r="CA23" s="4"/>
    </row>
    <row r="24" spans="1:79">
      <c r="A24" s="1" t="str">
        <f t="shared" si="183"/>
        <v/>
      </c>
      <c r="B24" s="1">
        <f t="shared" si="38"/>
        <v>18</v>
      </c>
      <c r="C24" s="13">
        <f t="shared" si="42"/>
        <v>3737350.5931963162</v>
      </c>
      <c r="D24" s="2">
        <f t="shared" si="43"/>
        <v>47863.661751499727</v>
      </c>
      <c r="E24" s="15">
        <f t="shared" si="4"/>
        <v>31226.146050481613</v>
      </c>
      <c r="F24" s="2">
        <f t="shared" si="44"/>
        <v>16637.515701018114</v>
      </c>
      <c r="G24" s="12">
        <f t="shared" si="39"/>
        <v>31226.146050481613</v>
      </c>
      <c r="H24" s="19">
        <f>'rent cash flow (do not modify)'!D23</f>
        <v>0</v>
      </c>
      <c r="I24" s="22">
        <f>'rent cash flow (do not modify)'!E23</f>
        <v>25000</v>
      </c>
      <c r="J24" s="12">
        <f t="shared" si="40"/>
        <v>5050</v>
      </c>
      <c r="K24" s="2">
        <f t="shared" si="45"/>
        <v>416.66666666666669</v>
      </c>
      <c r="L24" s="2">
        <f t="shared" si="46"/>
        <v>83.333333333333329</v>
      </c>
      <c r="M24" s="13">
        <f t="shared" si="47"/>
        <v>166.66666666666666</v>
      </c>
      <c r="N24" s="2">
        <f t="shared" si="48"/>
        <v>83.333333333333329</v>
      </c>
      <c r="O24" s="1">
        <f t="shared" si="41"/>
        <v>7400</v>
      </c>
      <c r="P24" s="15">
        <f t="shared" si="5"/>
        <v>-2286.6</v>
      </c>
      <c r="Q24" s="21">
        <f t="shared" si="6"/>
        <v>-44014.782621900908</v>
      </c>
      <c r="R24" s="4"/>
      <c r="S24" s="6">
        <f t="shared" si="49"/>
        <v>822.24999999999977</v>
      </c>
      <c r="T24" s="10"/>
      <c r="U24" s="6">
        <f t="shared" si="49"/>
        <v>822.24999999999977</v>
      </c>
      <c r="V24" s="11">
        <f t="shared" si="8"/>
        <v>-44014.782621900908</v>
      </c>
      <c r="W24" s="6">
        <f t="shared" si="49"/>
        <v>822.24999999999977</v>
      </c>
      <c r="X24" s="11">
        <f t="shared" si="9"/>
        <v>-44014.782621900908</v>
      </c>
      <c r="Y24" s="6">
        <f t="shared" si="50"/>
        <v>822.24999999999977</v>
      </c>
      <c r="Z24" s="11">
        <f t="shared" si="10"/>
        <v>-44014.782621900908</v>
      </c>
      <c r="AA24" s="6">
        <f t="shared" si="50"/>
        <v>822.24999999999977</v>
      </c>
      <c r="AB24" s="11">
        <f t="shared" si="11"/>
        <v>-44014.782621900908</v>
      </c>
      <c r="AC24" s="6">
        <f t="shared" si="50"/>
        <v>822.24999999999977</v>
      </c>
      <c r="AD24" s="11">
        <f t="shared" si="12"/>
        <v>-44014.782621900908</v>
      </c>
      <c r="AE24" s="6">
        <f t="shared" ref="AE24:AG24" si="232">AE23+(365/12)</f>
        <v>822.24999999999977</v>
      </c>
      <c r="AF24" s="11">
        <f t="shared" si="13"/>
        <v>-44014.782621900908</v>
      </c>
      <c r="AG24" s="6">
        <f t="shared" si="232"/>
        <v>822.24999999999977</v>
      </c>
      <c r="AH24" s="11">
        <f t="shared" si="14"/>
        <v>-44014.782621900908</v>
      </c>
      <c r="AI24" s="6">
        <f t="shared" ref="AI24:AK24" si="233">AI23+(365/12)</f>
        <v>822.24999999999977</v>
      </c>
      <c r="AJ24" s="11">
        <f t="shared" si="15"/>
        <v>-44014.782621900908</v>
      </c>
      <c r="AK24" s="6">
        <f t="shared" si="233"/>
        <v>822.24999999999977</v>
      </c>
      <c r="AL24" s="11">
        <f t="shared" si="16"/>
        <v>-44014.782621900908</v>
      </c>
      <c r="AM24" s="6">
        <f t="shared" ref="AM24:AO24" si="234">AM23+(365/12)</f>
        <v>822.24999999999977</v>
      </c>
      <c r="AN24" s="11">
        <f t="shared" si="17"/>
        <v>-44014.782621900908</v>
      </c>
      <c r="AO24" s="6">
        <f t="shared" si="234"/>
        <v>822.24999999999977</v>
      </c>
      <c r="AP24" s="11">
        <f t="shared" si="18"/>
        <v>-44014.782621900908</v>
      </c>
      <c r="AQ24" s="6">
        <f t="shared" ref="AQ24:AS24" si="235">AQ23+(365/12)</f>
        <v>822.24999999999977</v>
      </c>
      <c r="AR24" s="11">
        <f t="shared" si="19"/>
        <v>-44014.782621900908</v>
      </c>
      <c r="AS24" s="6">
        <f t="shared" si="235"/>
        <v>822.24999999999977</v>
      </c>
      <c r="AT24" s="11">
        <f t="shared" si="20"/>
        <v>-44014.782621900908</v>
      </c>
      <c r="AU24" s="6">
        <f t="shared" ref="AU24:AW24" si="236">AU23+(365/12)</f>
        <v>822.24999999999977</v>
      </c>
      <c r="AV24" s="11">
        <f t="shared" si="21"/>
        <v>-44014.782621900908</v>
      </c>
      <c r="AW24" s="6">
        <f t="shared" si="236"/>
        <v>822.24999999999977</v>
      </c>
      <c r="AX24" s="11">
        <f t="shared" si="22"/>
        <v>-44014.782621900908</v>
      </c>
      <c r="AY24" s="6">
        <f t="shared" ref="AY24:BA24" si="237">AY23+(365/12)</f>
        <v>822.24999999999977</v>
      </c>
      <c r="AZ24" s="11">
        <f t="shared" si="23"/>
        <v>-44014.782621900908</v>
      </c>
      <c r="BA24" s="6">
        <f t="shared" si="237"/>
        <v>822.24999999999977</v>
      </c>
      <c r="BB24" s="11">
        <f t="shared" si="24"/>
        <v>-44014.782621900908</v>
      </c>
      <c r="BC24" s="6">
        <f t="shared" ref="BC24:BE24" si="238">BC23+(365/12)</f>
        <v>822.24999999999977</v>
      </c>
      <c r="BD24" s="11">
        <f t="shared" si="25"/>
        <v>-44014.782621900908</v>
      </c>
      <c r="BE24" s="6">
        <f t="shared" si="238"/>
        <v>822.24999999999977</v>
      </c>
      <c r="BF24" s="11">
        <f t="shared" si="26"/>
        <v>-44014.782621900908</v>
      </c>
      <c r="BG24" s="6">
        <f t="shared" ref="BG24:BI24" si="239">BG23+(365/12)</f>
        <v>822.24999999999977</v>
      </c>
      <c r="BH24" s="11">
        <f t="shared" si="27"/>
        <v>-44014.782621900908</v>
      </c>
      <c r="BI24" s="6">
        <f t="shared" si="239"/>
        <v>822.24999999999977</v>
      </c>
      <c r="BJ24" s="11">
        <f t="shared" si="28"/>
        <v>-44014.782621900908</v>
      </c>
      <c r="BK24" s="6">
        <f t="shared" ref="BK24:BM24" si="240">BK23+(365/12)</f>
        <v>822.24999999999977</v>
      </c>
      <c r="BL24" s="11">
        <f t="shared" si="29"/>
        <v>-44014.782621900908</v>
      </c>
      <c r="BM24" s="6">
        <f t="shared" si="240"/>
        <v>822.24999999999977</v>
      </c>
      <c r="BN24" s="11">
        <f t="shared" si="30"/>
        <v>-44014.782621900908</v>
      </c>
      <c r="BO24" s="6">
        <f t="shared" ref="BO24:BQ24" si="241">BO23+(365/12)</f>
        <v>822.24999999999977</v>
      </c>
      <c r="BP24" s="11">
        <f t="shared" si="31"/>
        <v>-44014.782621900908</v>
      </c>
      <c r="BQ24" s="6">
        <f t="shared" si="241"/>
        <v>822.24999999999977</v>
      </c>
      <c r="BR24" s="11">
        <f t="shared" si="32"/>
        <v>-44014.782621900908</v>
      </c>
      <c r="BS24" s="6">
        <f t="shared" ref="BS24:BU24" si="242">BS23+(365/12)</f>
        <v>822.24999999999977</v>
      </c>
      <c r="BT24" s="11">
        <f t="shared" si="33"/>
        <v>-44014.782621900908</v>
      </c>
      <c r="BU24" s="6">
        <f t="shared" si="242"/>
        <v>822.24999999999977</v>
      </c>
      <c r="BV24" s="11">
        <f t="shared" si="34"/>
        <v>-44014.782621900908</v>
      </c>
      <c r="BW24" s="6">
        <f t="shared" ref="BW24:BY24" si="243">BW23+(365/12)</f>
        <v>822.24999999999977</v>
      </c>
      <c r="BX24" s="11">
        <f t="shared" si="35"/>
        <v>-44014.782621900908</v>
      </c>
      <c r="BY24" s="82">
        <f t="shared" si="243"/>
        <v>822.24999999999977</v>
      </c>
      <c r="BZ24" s="11">
        <f t="shared" si="36"/>
        <v>-44014.782621900908</v>
      </c>
      <c r="CA24" s="4"/>
    </row>
    <row r="25" spans="1:79">
      <c r="A25" s="1" t="str">
        <f t="shared" si="183"/>
        <v/>
      </c>
      <c r="B25" s="1">
        <f t="shared" si="38"/>
        <v>19</v>
      </c>
      <c r="C25" s="13">
        <f t="shared" si="42"/>
        <v>3720713.0774952979</v>
      </c>
      <c r="D25" s="2">
        <f t="shared" si="43"/>
        <v>47863.661751499727</v>
      </c>
      <c r="E25" s="15">
        <f t="shared" si="4"/>
        <v>31087.137016610679</v>
      </c>
      <c r="F25" s="2">
        <f t="shared" si="44"/>
        <v>16776.524734889048</v>
      </c>
      <c r="G25" s="12">
        <f t="shared" si="39"/>
        <v>31087.137016610679</v>
      </c>
      <c r="H25" s="19">
        <f>'rent cash flow (do not modify)'!D24</f>
        <v>0</v>
      </c>
      <c r="I25" s="22">
        <f>'rent cash flow (do not modify)'!E24</f>
        <v>25000</v>
      </c>
      <c r="J25" s="12">
        <f t="shared" si="40"/>
        <v>5050</v>
      </c>
      <c r="K25" s="2">
        <f t="shared" si="45"/>
        <v>416.66666666666669</v>
      </c>
      <c r="L25" s="2">
        <f t="shared" si="46"/>
        <v>83.333333333333329</v>
      </c>
      <c r="M25" s="13">
        <f t="shared" si="47"/>
        <v>166.66666666666666</v>
      </c>
      <c r="N25" s="2">
        <f t="shared" si="48"/>
        <v>83.333333333333329</v>
      </c>
      <c r="O25" s="1">
        <f t="shared" si="41"/>
        <v>7400</v>
      </c>
      <c r="P25" s="15">
        <f t="shared" si="5"/>
        <v>-2286.6</v>
      </c>
      <c r="Q25" s="21">
        <f t="shared" si="6"/>
        <v>-44057.736413367027</v>
      </c>
      <c r="R25" s="4"/>
      <c r="S25" s="6">
        <f t="shared" si="49"/>
        <v>852.6666666666664</v>
      </c>
      <c r="T25" s="10"/>
      <c r="U25" s="6">
        <f t="shared" si="49"/>
        <v>852.6666666666664</v>
      </c>
      <c r="V25" s="11">
        <f t="shared" si="8"/>
        <v>-44057.736413367027</v>
      </c>
      <c r="W25" s="6">
        <f t="shared" si="49"/>
        <v>852.6666666666664</v>
      </c>
      <c r="X25" s="11">
        <f t="shared" si="9"/>
        <v>-44057.736413367027</v>
      </c>
      <c r="Y25" s="6">
        <f t="shared" si="50"/>
        <v>852.6666666666664</v>
      </c>
      <c r="Z25" s="11">
        <f t="shared" si="10"/>
        <v>-44057.736413367027</v>
      </c>
      <c r="AA25" s="6">
        <f t="shared" si="50"/>
        <v>852.6666666666664</v>
      </c>
      <c r="AB25" s="11">
        <f t="shared" si="11"/>
        <v>-44057.736413367027</v>
      </c>
      <c r="AC25" s="6">
        <f t="shared" si="50"/>
        <v>852.6666666666664</v>
      </c>
      <c r="AD25" s="11">
        <f t="shared" si="12"/>
        <v>-44057.736413367027</v>
      </c>
      <c r="AE25" s="6">
        <f t="shared" ref="AE25:AG25" si="244">AE24+(365/12)</f>
        <v>852.6666666666664</v>
      </c>
      <c r="AF25" s="11">
        <f t="shared" si="13"/>
        <v>-44057.736413367027</v>
      </c>
      <c r="AG25" s="6">
        <f t="shared" si="244"/>
        <v>852.6666666666664</v>
      </c>
      <c r="AH25" s="11">
        <f t="shared" si="14"/>
        <v>-44057.736413367027</v>
      </c>
      <c r="AI25" s="6">
        <f t="shared" ref="AI25:AK25" si="245">AI24+(365/12)</f>
        <v>852.6666666666664</v>
      </c>
      <c r="AJ25" s="11">
        <f t="shared" si="15"/>
        <v>-44057.736413367027</v>
      </c>
      <c r="AK25" s="6">
        <f t="shared" si="245"/>
        <v>852.6666666666664</v>
      </c>
      <c r="AL25" s="11">
        <f t="shared" si="16"/>
        <v>-44057.736413367027</v>
      </c>
      <c r="AM25" s="6">
        <f t="shared" ref="AM25:AO25" si="246">AM24+(365/12)</f>
        <v>852.6666666666664</v>
      </c>
      <c r="AN25" s="11">
        <f t="shared" si="17"/>
        <v>-44057.736413367027</v>
      </c>
      <c r="AO25" s="6">
        <f t="shared" si="246"/>
        <v>852.6666666666664</v>
      </c>
      <c r="AP25" s="11">
        <f t="shared" si="18"/>
        <v>-44057.736413367027</v>
      </c>
      <c r="AQ25" s="6">
        <f t="shared" ref="AQ25:AS25" si="247">AQ24+(365/12)</f>
        <v>852.6666666666664</v>
      </c>
      <c r="AR25" s="11">
        <f t="shared" si="19"/>
        <v>-44057.736413367027</v>
      </c>
      <c r="AS25" s="6">
        <f t="shared" si="247"/>
        <v>852.6666666666664</v>
      </c>
      <c r="AT25" s="11">
        <f t="shared" si="20"/>
        <v>-44057.736413367027</v>
      </c>
      <c r="AU25" s="6">
        <f t="shared" ref="AU25:AW25" si="248">AU24+(365/12)</f>
        <v>852.6666666666664</v>
      </c>
      <c r="AV25" s="11">
        <f t="shared" si="21"/>
        <v>-44057.736413367027</v>
      </c>
      <c r="AW25" s="6">
        <f t="shared" si="248"/>
        <v>852.6666666666664</v>
      </c>
      <c r="AX25" s="11">
        <f t="shared" si="22"/>
        <v>-44057.736413367027</v>
      </c>
      <c r="AY25" s="6">
        <f t="shared" ref="AY25:BA25" si="249">AY24+(365/12)</f>
        <v>852.6666666666664</v>
      </c>
      <c r="AZ25" s="11">
        <f t="shared" si="23"/>
        <v>-44057.736413367027</v>
      </c>
      <c r="BA25" s="6">
        <f t="shared" si="249"/>
        <v>852.6666666666664</v>
      </c>
      <c r="BB25" s="11">
        <f t="shared" si="24"/>
        <v>-44057.736413367027</v>
      </c>
      <c r="BC25" s="6">
        <f t="shared" ref="BC25:BE25" si="250">BC24+(365/12)</f>
        <v>852.6666666666664</v>
      </c>
      <c r="BD25" s="11">
        <f t="shared" si="25"/>
        <v>-44057.736413367027</v>
      </c>
      <c r="BE25" s="6">
        <f t="shared" si="250"/>
        <v>852.6666666666664</v>
      </c>
      <c r="BF25" s="11">
        <f t="shared" si="26"/>
        <v>-44057.736413367027</v>
      </c>
      <c r="BG25" s="6">
        <f t="shared" ref="BG25:BI25" si="251">BG24+(365/12)</f>
        <v>852.6666666666664</v>
      </c>
      <c r="BH25" s="11">
        <f t="shared" si="27"/>
        <v>-44057.736413367027</v>
      </c>
      <c r="BI25" s="6">
        <f t="shared" si="251"/>
        <v>852.6666666666664</v>
      </c>
      <c r="BJ25" s="11">
        <f t="shared" si="28"/>
        <v>-44057.736413367027</v>
      </c>
      <c r="BK25" s="6">
        <f t="shared" ref="BK25:BM25" si="252">BK24+(365/12)</f>
        <v>852.6666666666664</v>
      </c>
      <c r="BL25" s="11">
        <f t="shared" si="29"/>
        <v>-44057.736413367027</v>
      </c>
      <c r="BM25" s="6">
        <f t="shared" si="252"/>
        <v>852.6666666666664</v>
      </c>
      <c r="BN25" s="11">
        <f t="shared" si="30"/>
        <v>-44057.736413367027</v>
      </c>
      <c r="BO25" s="6">
        <f t="shared" ref="BO25:BQ25" si="253">BO24+(365/12)</f>
        <v>852.6666666666664</v>
      </c>
      <c r="BP25" s="11">
        <f t="shared" si="31"/>
        <v>-44057.736413367027</v>
      </c>
      <c r="BQ25" s="6">
        <f t="shared" si="253"/>
        <v>852.6666666666664</v>
      </c>
      <c r="BR25" s="11">
        <f t="shared" si="32"/>
        <v>-44057.736413367027</v>
      </c>
      <c r="BS25" s="6">
        <f t="shared" ref="BS25:BU25" si="254">BS24+(365/12)</f>
        <v>852.6666666666664</v>
      </c>
      <c r="BT25" s="11">
        <f t="shared" si="33"/>
        <v>-44057.736413367027</v>
      </c>
      <c r="BU25" s="6">
        <f t="shared" si="254"/>
        <v>852.6666666666664</v>
      </c>
      <c r="BV25" s="11">
        <f t="shared" si="34"/>
        <v>-44057.736413367027</v>
      </c>
      <c r="BW25" s="6">
        <f t="shared" ref="BW25:BY25" si="255">BW24+(365/12)</f>
        <v>852.6666666666664</v>
      </c>
      <c r="BX25" s="11">
        <f t="shared" si="35"/>
        <v>-44057.736413367027</v>
      </c>
      <c r="BY25" s="82">
        <f t="shared" si="255"/>
        <v>852.6666666666664</v>
      </c>
      <c r="BZ25" s="11">
        <f t="shared" si="36"/>
        <v>-44057.736413367027</v>
      </c>
      <c r="CA25" s="4"/>
    </row>
    <row r="26" spans="1:79">
      <c r="A26" s="1" t="str">
        <f t="shared" si="183"/>
        <v/>
      </c>
      <c r="B26" s="1">
        <f t="shared" si="38"/>
        <v>20</v>
      </c>
      <c r="C26" s="13">
        <f t="shared" si="42"/>
        <v>3703936.5527604087</v>
      </c>
      <c r="D26" s="2">
        <f t="shared" si="43"/>
        <v>47863.661751499727</v>
      </c>
      <c r="E26" s="15">
        <f t="shared" si="4"/>
        <v>30946.966540620324</v>
      </c>
      <c r="F26" s="2">
        <f t="shared" si="44"/>
        <v>16916.695210879403</v>
      </c>
      <c r="G26" s="12">
        <f t="shared" si="39"/>
        <v>30946.966540620324</v>
      </c>
      <c r="H26" s="19">
        <f>'rent cash flow (do not modify)'!D25</f>
        <v>0</v>
      </c>
      <c r="I26" s="22">
        <f>'rent cash flow (do not modify)'!E25</f>
        <v>25000</v>
      </c>
      <c r="J26" s="12">
        <f t="shared" si="40"/>
        <v>5050</v>
      </c>
      <c r="K26" s="2">
        <f t="shared" si="45"/>
        <v>416.66666666666669</v>
      </c>
      <c r="L26" s="2">
        <f t="shared" si="46"/>
        <v>83.333333333333329</v>
      </c>
      <c r="M26" s="13">
        <f t="shared" si="47"/>
        <v>166.66666666666666</v>
      </c>
      <c r="N26" s="2">
        <f t="shared" si="48"/>
        <v>83.333333333333329</v>
      </c>
      <c r="O26" s="1">
        <f t="shared" si="41"/>
        <v>7400</v>
      </c>
      <c r="P26" s="15">
        <f t="shared" si="5"/>
        <v>-2286.6</v>
      </c>
      <c r="Q26" s="21">
        <f t="shared" si="6"/>
        <v>-44101.049090448047</v>
      </c>
      <c r="R26" s="4"/>
      <c r="S26" s="6">
        <f t="shared" si="49"/>
        <v>883.08333333333303</v>
      </c>
      <c r="T26" s="10"/>
      <c r="U26" s="6">
        <f t="shared" si="49"/>
        <v>883.08333333333303</v>
      </c>
      <c r="V26" s="11">
        <f t="shared" si="8"/>
        <v>-44101.049090448047</v>
      </c>
      <c r="W26" s="6">
        <f t="shared" si="49"/>
        <v>883.08333333333303</v>
      </c>
      <c r="X26" s="11">
        <f t="shared" si="9"/>
        <v>-44101.049090448047</v>
      </c>
      <c r="Y26" s="6">
        <f t="shared" si="50"/>
        <v>883.08333333333303</v>
      </c>
      <c r="Z26" s="11">
        <f t="shared" si="10"/>
        <v>-44101.049090448047</v>
      </c>
      <c r="AA26" s="6">
        <f t="shared" si="50"/>
        <v>883.08333333333303</v>
      </c>
      <c r="AB26" s="11">
        <f t="shared" si="11"/>
        <v>-44101.049090448047</v>
      </c>
      <c r="AC26" s="6">
        <f t="shared" si="50"/>
        <v>883.08333333333303</v>
      </c>
      <c r="AD26" s="11">
        <f t="shared" si="12"/>
        <v>-44101.049090448047</v>
      </c>
      <c r="AE26" s="6">
        <f t="shared" ref="AE26:AG26" si="256">AE25+(365/12)</f>
        <v>883.08333333333303</v>
      </c>
      <c r="AF26" s="11">
        <f t="shared" si="13"/>
        <v>-44101.049090448047</v>
      </c>
      <c r="AG26" s="6">
        <f t="shared" si="256"/>
        <v>883.08333333333303</v>
      </c>
      <c r="AH26" s="11">
        <f t="shared" si="14"/>
        <v>-44101.049090448047</v>
      </c>
      <c r="AI26" s="6">
        <f t="shared" ref="AI26:AK26" si="257">AI25+(365/12)</f>
        <v>883.08333333333303</v>
      </c>
      <c r="AJ26" s="11">
        <f t="shared" si="15"/>
        <v>-44101.049090448047</v>
      </c>
      <c r="AK26" s="6">
        <f t="shared" si="257"/>
        <v>883.08333333333303</v>
      </c>
      <c r="AL26" s="11">
        <f t="shared" si="16"/>
        <v>-44101.049090448047</v>
      </c>
      <c r="AM26" s="6">
        <f t="shared" ref="AM26:AO26" si="258">AM25+(365/12)</f>
        <v>883.08333333333303</v>
      </c>
      <c r="AN26" s="11">
        <f t="shared" si="17"/>
        <v>-44101.049090448047</v>
      </c>
      <c r="AO26" s="6">
        <f t="shared" si="258"/>
        <v>883.08333333333303</v>
      </c>
      <c r="AP26" s="11">
        <f t="shared" si="18"/>
        <v>-44101.049090448047</v>
      </c>
      <c r="AQ26" s="6">
        <f t="shared" ref="AQ26:AS26" si="259">AQ25+(365/12)</f>
        <v>883.08333333333303</v>
      </c>
      <c r="AR26" s="11">
        <f t="shared" si="19"/>
        <v>-44101.049090448047</v>
      </c>
      <c r="AS26" s="6">
        <f t="shared" si="259"/>
        <v>883.08333333333303</v>
      </c>
      <c r="AT26" s="11">
        <f t="shared" si="20"/>
        <v>-44101.049090448047</v>
      </c>
      <c r="AU26" s="6">
        <f t="shared" ref="AU26:AW26" si="260">AU25+(365/12)</f>
        <v>883.08333333333303</v>
      </c>
      <c r="AV26" s="11">
        <f t="shared" si="21"/>
        <v>-44101.049090448047</v>
      </c>
      <c r="AW26" s="6">
        <f t="shared" si="260"/>
        <v>883.08333333333303</v>
      </c>
      <c r="AX26" s="11">
        <f t="shared" si="22"/>
        <v>-44101.049090448047</v>
      </c>
      <c r="AY26" s="6">
        <f t="shared" ref="AY26:BA26" si="261">AY25+(365/12)</f>
        <v>883.08333333333303</v>
      </c>
      <c r="AZ26" s="11">
        <f t="shared" si="23"/>
        <v>-44101.049090448047</v>
      </c>
      <c r="BA26" s="6">
        <f t="shared" si="261"/>
        <v>883.08333333333303</v>
      </c>
      <c r="BB26" s="11">
        <f t="shared" si="24"/>
        <v>-44101.049090448047</v>
      </c>
      <c r="BC26" s="6">
        <f t="shared" ref="BC26:BE26" si="262">BC25+(365/12)</f>
        <v>883.08333333333303</v>
      </c>
      <c r="BD26" s="11">
        <f t="shared" si="25"/>
        <v>-44101.049090448047</v>
      </c>
      <c r="BE26" s="6">
        <f t="shared" si="262"/>
        <v>883.08333333333303</v>
      </c>
      <c r="BF26" s="11">
        <f t="shared" si="26"/>
        <v>-44101.049090448047</v>
      </c>
      <c r="BG26" s="6">
        <f t="shared" ref="BG26:BI26" si="263">BG25+(365/12)</f>
        <v>883.08333333333303</v>
      </c>
      <c r="BH26" s="11">
        <f t="shared" si="27"/>
        <v>-44101.049090448047</v>
      </c>
      <c r="BI26" s="6">
        <f t="shared" si="263"/>
        <v>883.08333333333303</v>
      </c>
      <c r="BJ26" s="11">
        <f t="shared" si="28"/>
        <v>-44101.049090448047</v>
      </c>
      <c r="BK26" s="6">
        <f t="shared" ref="BK26:BM26" si="264">BK25+(365/12)</f>
        <v>883.08333333333303</v>
      </c>
      <c r="BL26" s="11">
        <f t="shared" si="29"/>
        <v>-44101.049090448047</v>
      </c>
      <c r="BM26" s="6">
        <f t="shared" si="264"/>
        <v>883.08333333333303</v>
      </c>
      <c r="BN26" s="11">
        <f t="shared" si="30"/>
        <v>-44101.049090448047</v>
      </c>
      <c r="BO26" s="6">
        <f t="shared" ref="BO26:BQ26" si="265">BO25+(365/12)</f>
        <v>883.08333333333303</v>
      </c>
      <c r="BP26" s="11">
        <f t="shared" si="31"/>
        <v>-44101.049090448047</v>
      </c>
      <c r="BQ26" s="6">
        <f t="shared" si="265"/>
        <v>883.08333333333303</v>
      </c>
      <c r="BR26" s="11">
        <f t="shared" si="32"/>
        <v>-44101.049090448047</v>
      </c>
      <c r="BS26" s="6">
        <f t="shared" ref="BS26:BU26" si="266">BS25+(365/12)</f>
        <v>883.08333333333303</v>
      </c>
      <c r="BT26" s="11">
        <f t="shared" si="33"/>
        <v>-44101.049090448047</v>
      </c>
      <c r="BU26" s="6">
        <f t="shared" si="266"/>
        <v>883.08333333333303</v>
      </c>
      <c r="BV26" s="11">
        <f t="shared" si="34"/>
        <v>-44101.049090448047</v>
      </c>
      <c r="BW26" s="6">
        <f t="shared" ref="BW26:BY26" si="267">BW25+(365/12)</f>
        <v>883.08333333333303</v>
      </c>
      <c r="BX26" s="11">
        <f t="shared" si="35"/>
        <v>-44101.049090448047</v>
      </c>
      <c r="BY26" s="82">
        <f t="shared" si="267"/>
        <v>883.08333333333303</v>
      </c>
      <c r="BZ26" s="11">
        <f t="shared" si="36"/>
        <v>-44101.049090448047</v>
      </c>
      <c r="CA26" s="4"/>
    </row>
    <row r="27" spans="1:79">
      <c r="A27" s="1" t="str">
        <f t="shared" si="183"/>
        <v/>
      </c>
      <c r="B27" s="1">
        <f t="shared" si="38"/>
        <v>21</v>
      </c>
      <c r="C27" s="13">
        <f t="shared" si="42"/>
        <v>3687019.8575495295</v>
      </c>
      <c r="D27" s="2">
        <f t="shared" si="43"/>
        <v>47863.661751499727</v>
      </c>
      <c r="E27" s="15">
        <f t="shared" si="4"/>
        <v>30805.624918480822</v>
      </c>
      <c r="F27" s="2">
        <f t="shared" si="44"/>
        <v>17058.036833018905</v>
      </c>
      <c r="G27" s="12">
        <f t="shared" si="39"/>
        <v>30805.624918480822</v>
      </c>
      <c r="H27" s="19">
        <f>'rent cash flow (do not modify)'!D26</f>
        <v>0</v>
      </c>
      <c r="I27" s="22">
        <f>'rent cash flow (do not modify)'!E26</f>
        <v>25000</v>
      </c>
      <c r="J27" s="12">
        <f t="shared" si="40"/>
        <v>5050</v>
      </c>
      <c r="K27" s="2">
        <f t="shared" si="45"/>
        <v>416.66666666666669</v>
      </c>
      <c r="L27" s="2">
        <f t="shared" si="46"/>
        <v>83.333333333333329</v>
      </c>
      <c r="M27" s="13">
        <f t="shared" si="47"/>
        <v>166.66666666666666</v>
      </c>
      <c r="N27" s="2">
        <f t="shared" si="48"/>
        <v>83.333333333333329</v>
      </c>
      <c r="O27" s="1">
        <f t="shared" si="41"/>
        <v>7400</v>
      </c>
      <c r="P27" s="15">
        <f t="shared" si="5"/>
        <v>-2286.6</v>
      </c>
      <c r="Q27" s="21">
        <f t="shared" si="6"/>
        <v>-44144.723651689157</v>
      </c>
      <c r="R27" s="4"/>
      <c r="S27" s="6">
        <f t="shared" si="49"/>
        <v>913.49999999999966</v>
      </c>
      <c r="T27" s="10"/>
      <c r="U27" s="6">
        <f t="shared" si="49"/>
        <v>913.49999999999966</v>
      </c>
      <c r="V27" s="11">
        <f t="shared" si="8"/>
        <v>-44144.723651689157</v>
      </c>
      <c r="W27" s="6">
        <f t="shared" si="49"/>
        <v>913.49999999999966</v>
      </c>
      <c r="X27" s="11">
        <f t="shared" si="9"/>
        <v>-44144.723651689157</v>
      </c>
      <c r="Y27" s="6">
        <f t="shared" si="50"/>
        <v>913.49999999999966</v>
      </c>
      <c r="Z27" s="11">
        <f t="shared" si="10"/>
        <v>-44144.723651689157</v>
      </c>
      <c r="AA27" s="6">
        <f t="shared" si="50"/>
        <v>913.49999999999966</v>
      </c>
      <c r="AB27" s="11">
        <f t="shared" si="11"/>
        <v>-44144.723651689157</v>
      </c>
      <c r="AC27" s="6">
        <f t="shared" si="50"/>
        <v>913.49999999999966</v>
      </c>
      <c r="AD27" s="11">
        <f t="shared" si="12"/>
        <v>-44144.723651689157</v>
      </c>
      <c r="AE27" s="6">
        <f t="shared" ref="AE27:AG27" si="268">AE26+(365/12)</f>
        <v>913.49999999999966</v>
      </c>
      <c r="AF27" s="11">
        <f t="shared" si="13"/>
        <v>-44144.723651689157</v>
      </c>
      <c r="AG27" s="6">
        <f t="shared" si="268"/>
        <v>913.49999999999966</v>
      </c>
      <c r="AH27" s="11">
        <f t="shared" si="14"/>
        <v>-44144.723651689157</v>
      </c>
      <c r="AI27" s="6">
        <f t="shared" ref="AI27:AK27" si="269">AI26+(365/12)</f>
        <v>913.49999999999966</v>
      </c>
      <c r="AJ27" s="11">
        <f t="shared" si="15"/>
        <v>-44144.723651689157</v>
      </c>
      <c r="AK27" s="6">
        <f t="shared" si="269"/>
        <v>913.49999999999966</v>
      </c>
      <c r="AL27" s="11">
        <f t="shared" si="16"/>
        <v>-44144.723651689157</v>
      </c>
      <c r="AM27" s="6">
        <f t="shared" ref="AM27:AO27" si="270">AM26+(365/12)</f>
        <v>913.49999999999966</v>
      </c>
      <c r="AN27" s="11">
        <f t="shared" si="17"/>
        <v>-44144.723651689157</v>
      </c>
      <c r="AO27" s="6">
        <f t="shared" si="270"/>
        <v>913.49999999999966</v>
      </c>
      <c r="AP27" s="11">
        <f t="shared" si="18"/>
        <v>-44144.723651689157</v>
      </c>
      <c r="AQ27" s="6">
        <f t="shared" ref="AQ27:AS27" si="271">AQ26+(365/12)</f>
        <v>913.49999999999966</v>
      </c>
      <c r="AR27" s="11">
        <f t="shared" si="19"/>
        <v>-44144.723651689157</v>
      </c>
      <c r="AS27" s="6">
        <f t="shared" si="271"/>
        <v>913.49999999999966</v>
      </c>
      <c r="AT27" s="11">
        <f t="shared" si="20"/>
        <v>-44144.723651689157</v>
      </c>
      <c r="AU27" s="6">
        <f t="shared" ref="AU27:AW27" si="272">AU26+(365/12)</f>
        <v>913.49999999999966</v>
      </c>
      <c r="AV27" s="11">
        <f t="shared" si="21"/>
        <v>-44144.723651689157</v>
      </c>
      <c r="AW27" s="6">
        <f t="shared" si="272"/>
        <v>913.49999999999966</v>
      </c>
      <c r="AX27" s="11">
        <f t="shared" si="22"/>
        <v>-44144.723651689157</v>
      </c>
      <c r="AY27" s="6">
        <f t="shared" ref="AY27:BA27" si="273">AY26+(365/12)</f>
        <v>913.49999999999966</v>
      </c>
      <c r="AZ27" s="11">
        <f t="shared" si="23"/>
        <v>-44144.723651689157</v>
      </c>
      <c r="BA27" s="6">
        <f t="shared" si="273"/>
        <v>913.49999999999966</v>
      </c>
      <c r="BB27" s="11">
        <f t="shared" si="24"/>
        <v>-44144.723651689157</v>
      </c>
      <c r="BC27" s="6">
        <f t="shared" ref="BC27:BE27" si="274">BC26+(365/12)</f>
        <v>913.49999999999966</v>
      </c>
      <c r="BD27" s="11">
        <f t="shared" si="25"/>
        <v>-44144.723651689157</v>
      </c>
      <c r="BE27" s="6">
        <f t="shared" si="274"/>
        <v>913.49999999999966</v>
      </c>
      <c r="BF27" s="11">
        <f t="shared" si="26"/>
        <v>-44144.723651689157</v>
      </c>
      <c r="BG27" s="6">
        <f t="shared" ref="BG27:BI27" si="275">BG26+(365/12)</f>
        <v>913.49999999999966</v>
      </c>
      <c r="BH27" s="11">
        <f t="shared" si="27"/>
        <v>-44144.723651689157</v>
      </c>
      <c r="BI27" s="6">
        <f t="shared" si="275"/>
        <v>913.49999999999966</v>
      </c>
      <c r="BJ27" s="11">
        <f t="shared" si="28"/>
        <v>-44144.723651689157</v>
      </c>
      <c r="BK27" s="6">
        <f t="shared" ref="BK27:BM27" si="276">BK26+(365/12)</f>
        <v>913.49999999999966</v>
      </c>
      <c r="BL27" s="11">
        <f t="shared" si="29"/>
        <v>-44144.723651689157</v>
      </c>
      <c r="BM27" s="6">
        <f t="shared" si="276"/>
        <v>913.49999999999966</v>
      </c>
      <c r="BN27" s="11">
        <f t="shared" si="30"/>
        <v>-44144.723651689157</v>
      </c>
      <c r="BO27" s="6">
        <f t="shared" ref="BO27:BQ27" si="277">BO26+(365/12)</f>
        <v>913.49999999999966</v>
      </c>
      <c r="BP27" s="11">
        <f t="shared" si="31"/>
        <v>-44144.723651689157</v>
      </c>
      <c r="BQ27" s="6">
        <f t="shared" si="277"/>
        <v>913.49999999999966</v>
      </c>
      <c r="BR27" s="11">
        <f t="shared" si="32"/>
        <v>-44144.723651689157</v>
      </c>
      <c r="BS27" s="6">
        <f t="shared" ref="BS27:BU27" si="278">BS26+(365/12)</f>
        <v>913.49999999999966</v>
      </c>
      <c r="BT27" s="11">
        <f t="shared" si="33"/>
        <v>-44144.723651689157</v>
      </c>
      <c r="BU27" s="6">
        <f t="shared" si="278"/>
        <v>913.49999999999966</v>
      </c>
      <c r="BV27" s="11">
        <f t="shared" si="34"/>
        <v>-44144.723651689157</v>
      </c>
      <c r="BW27" s="6">
        <f t="shared" ref="BW27:BY27" si="279">BW26+(365/12)</f>
        <v>913.49999999999966</v>
      </c>
      <c r="BX27" s="11">
        <f t="shared" si="35"/>
        <v>-44144.723651689157</v>
      </c>
      <c r="BY27" s="82">
        <f t="shared" si="279"/>
        <v>913.49999999999966</v>
      </c>
      <c r="BZ27" s="11">
        <f t="shared" si="36"/>
        <v>-44144.723651689157</v>
      </c>
      <c r="CA27" s="4"/>
    </row>
    <row r="28" spans="1:79">
      <c r="A28" s="1" t="str">
        <f t="shared" si="183"/>
        <v/>
      </c>
      <c r="B28" s="1">
        <f t="shared" si="38"/>
        <v>22</v>
      </c>
      <c r="C28" s="13">
        <f t="shared" si="42"/>
        <v>3669961.8207165105</v>
      </c>
      <c r="D28" s="2">
        <f t="shared" si="43"/>
        <v>47863.661751499727</v>
      </c>
      <c r="E28" s="15">
        <f t="shared" si="4"/>
        <v>30663.102365083767</v>
      </c>
      <c r="F28" s="2">
        <f t="shared" si="44"/>
        <v>17200.55938641596</v>
      </c>
      <c r="G28" s="12">
        <f t="shared" si="39"/>
        <v>30663.102365083767</v>
      </c>
      <c r="H28" s="19">
        <f>'rent cash flow (do not modify)'!D27</f>
        <v>0</v>
      </c>
      <c r="I28" s="22">
        <f>'rent cash flow (do not modify)'!E27</f>
        <v>25000</v>
      </c>
      <c r="J28" s="12">
        <f t="shared" si="40"/>
        <v>5050</v>
      </c>
      <c r="K28" s="2">
        <f t="shared" si="45"/>
        <v>416.66666666666669</v>
      </c>
      <c r="L28" s="2">
        <f t="shared" si="46"/>
        <v>83.333333333333329</v>
      </c>
      <c r="M28" s="13">
        <f t="shared" si="47"/>
        <v>166.66666666666666</v>
      </c>
      <c r="N28" s="2">
        <f t="shared" si="48"/>
        <v>83.333333333333329</v>
      </c>
      <c r="O28" s="1">
        <f t="shared" si="41"/>
        <v>7400</v>
      </c>
      <c r="P28" s="15">
        <f t="shared" si="5"/>
        <v>-2286.6</v>
      </c>
      <c r="Q28" s="21">
        <f t="shared" si="6"/>
        <v>-44188.763120688847</v>
      </c>
      <c r="R28" s="4"/>
      <c r="S28" s="6">
        <f t="shared" si="49"/>
        <v>943.91666666666629</v>
      </c>
      <c r="T28" s="10"/>
      <c r="U28" s="6">
        <f t="shared" si="49"/>
        <v>943.91666666666629</v>
      </c>
      <c r="V28" s="11">
        <f t="shared" si="8"/>
        <v>-44188.763120688847</v>
      </c>
      <c r="W28" s="6">
        <f t="shared" si="49"/>
        <v>943.91666666666629</v>
      </c>
      <c r="X28" s="11">
        <f t="shared" si="9"/>
        <v>-44188.763120688847</v>
      </c>
      <c r="Y28" s="6">
        <f t="shared" si="50"/>
        <v>943.91666666666629</v>
      </c>
      <c r="Z28" s="11">
        <f t="shared" si="10"/>
        <v>-44188.763120688847</v>
      </c>
      <c r="AA28" s="6">
        <f t="shared" si="50"/>
        <v>943.91666666666629</v>
      </c>
      <c r="AB28" s="11">
        <f t="shared" si="11"/>
        <v>-44188.763120688847</v>
      </c>
      <c r="AC28" s="6">
        <f t="shared" si="50"/>
        <v>943.91666666666629</v>
      </c>
      <c r="AD28" s="11">
        <f t="shared" si="12"/>
        <v>-44188.763120688847</v>
      </c>
      <c r="AE28" s="6">
        <f t="shared" ref="AE28:AG28" si="280">AE27+(365/12)</f>
        <v>943.91666666666629</v>
      </c>
      <c r="AF28" s="11">
        <f t="shared" si="13"/>
        <v>-44188.763120688847</v>
      </c>
      <c r="AG28" s="6">
        <f t="shared" si="280"/>
        <v>943.91666666666629</v>
      </c>
      <c r="AH28" s="11">
        <f t="shared" si="14"/>
        <v>-44188.763120688847</v>
      </c>
      <c r="AI28" s="6">
        <f t="shared" ref="AI28:AK28" si="281">AI27+(365/12)</f>
        <v>943.91666666666629</v>
      </c>
      <c r="AJ28" s="11">
        <f t="shared" si="15"/>
        <v>-44188.763120688847</v>
      </c>
      <c r="AK28" s="6">
        <f t="shared" si="281"/>
        <v>943.91666666666629</v>
      </c>
      <c r="AL28" s="11">
        <f t="shared" si="16"/>
        <v>-44188.763120688847</v>
      </c>
      <c r="AM28" s="6">
        <f t="shared" ref="AM28:AO28" si="282">AM27+(365/12)</f>
        <v>943.91666666666629</v>
      </c>
      <c r="AN28" s="11">
        <f t="shared" si="17"/>
        <v>-44188.763120688847</v>
      </c>
      <c r="AO28" s="6">
        <f t="shared" si="282"/>
        <v>943.91666666666629</v>
      </c>
      <c r="AP28" s="11">
        <f t="shared" si="18"/>
        <v>-44188.763120688847</v>
      </c>
      <c r="AQ28" s="6">
        <f t="shared" ref="AQ28:AS28" si="283">AQ27+(365/12)</f>
        <v>943.91666666666629</v>
      </c>
      <c r="AR28" s="11">
        <f t="shared" si="19"/>
        <v>-44188.763120688847</v>
      </c>
      <c r="AS28" s="6">
        <f t="shared" si="283"/>
        <v>943.91666666666629</v>
      </c>
      <c r="AT28" s="11">
        <f t="shared" si="20"/>
        <v>-44188.763120688847</v>
      </c>
      <c r="AU28" s="6">
        <f t="shared" ref="AU28:AW28" si="284">AU27+(365/12)</f>
        <v>943.91666666666629</v>
      </c>
      <c r="AV28" s="11">
        <f t="shared" si="21"/>
        <v>-44188.763120688847</v>
      </c>
      <c r="AW28" s="6">
        <f t="shared" si="284"/>
        <v>943.91666666666629</v>
      </c>
      <c r="AX28" s="11">
        <f t="shared" si="22"/>
        <v>-44188.763120688847</v>
      </c>
      <c r="AY28" s="6">
        <f t="shared" ref="AY28:BA28" si="285">AY27+(365/12)</f>
        <v>943.91666666666629</v>
      </c>
      <c r="AZ28" s="11">
        <f t="shared" si="23"/>
        <v>-44188.763120688847</v>
      </c>
      <c r="BA28" s="6">
        <f t="shared" si="285"/>
        <v>943.91666666666629</v>
      </c>
      <c r="BB28" s="11">
        <f t="shared" si="24"/>
        <v>-44188.763120688847</v>
      </c>
      <c r="BC28" s="6">
        <f t="shared" ref="BC28:BE28" si="286">BC27+(365/12)</f>
        <v>943.91666666666629</v>
      </c>
      <c r="BD28" s="11">
        <f t="shared" si="25"/>
        <v>-44188.763120688847</v>
      </c>
      <c r="BE28" s="6">
        <f t="shared" si="286"/>
        <v>943.91666666666629</v>
      </c>
      <c r="BF28" s="11">
        <f t="shared" si="26"/>
        <v>-44188.763120688847</v>
      </c>
      <c r="BG28" s="6">
        <f t="shared" ref="BG28:BI28" si="287">BG27+(365/12)</f>
        <v>943.91666666666629</v>
      </c>
      <c r="BH28" s="11">
        <f t="shared" si="27"/>
        <v>-44188.763120688847</v>
      </c>
      <c r="BI28" s="6">
        <f t="shared" si="287"/>
        <v>943.91666666666629</v>
      </c>
      <c r="BJ28" s="11">
        <f t="shared" si="28"/>
        <v>-44188.763120688847</v>
      </c>
      <c r="BK28" s="6">
        <f t="shared" ref="BK28:BM28" si="288">BK27+(365/12)</f>
        <v>943.91666666666629</v>
      </c>
      <c r="BL28" s="11">
        <f t="shared" si="29"/>
        <v>-44188.763120688847</v>
      </c>
      <c r="BM28" s="6">
        <f t="shared" si="288"/>
        <v>943.91666666666629</v>
      </c>
      <c r="BN28" s="11">
        <f t="shared" si="30"/>
        <v>-44188.763120688847</v>
      </c>
      <c r="BO28" s="6">
        <f t="shared" ref="BO28:BQ28" si="289">BO27+(365/12)</f>
        <v>943.91666666666629</v>
      </c>
      <c r="BP28" s="11">
        <f t="shared" si="31"/>
        <v>-44188.763120688847</v>
      </c>
      <c r="BQ28" s="6">
        <f t="shared" si="289"/>
        <v>943.91666666666629</v>
      </c>
      <c r="BR28" s="11">
        <f t="shared" si="32"/>
        <v>-44188.763120688847</v>
      </c>
      <c r="BS28" s="6">
        <f t="shared" ref="BS28:BU28" si="290">BS27+(365/12)</f>
        <v>943.91666666666629</v>
      </c>
      <c r="BT28" s="11">
        <f t="shared" si="33"/>
        <v>-44188.763120688847</v>
      </c>
      <c r="BU28" s="6">
        <f t="shared" si="290"/>
        <v>943.91666666666629</v>
      </c>
      <c r="BV28" s="11">
        <f t="shared" si="34"/>
        <v>-44188.763120688847</v>
      </c>
      <c r="BW28" s="6">
        <f t="shared" ref="BW28:BY28" si="291">BW27+(365/12)</f>
        <v>943.91666666666629</v>
      </c>
      <c r="BX28" s="11">
        <f t="shared" si="35"/>
        <v>-44188.763120688847</v>
      </c>
      <c r="BY28" s="82">
        <f t="shared" si="291"/>
        <v>943.91666666666629</v>
      </c>
      <c r="BZ28" s="11">
        <f t="shared" si="36"/>
        <v>-44188.763120688847</v>
      </c>
      <c r="CA28" s="4"/>
    </row>
    <row r="29" spans="1:79">
      <c r="A29" s="1" t="str">
        <f t="shared" si="183"/>
        <v/>
      </c>
      <c r="B29" s="1">
        <f t="shared" si="38"/>
        <v>23</v>
      </c>
      <c r="C29" s="13">
        <f t="shared" si="42"/>
        <v>3652761.2613300947</v>
      </c>
      <c r="D29" s="2">
        <f t="shared" si="43"/>
        <v>47863.661751499727</v>
      </c>
      <c r="E29" s="15">
        <f t="shared" si="4"/>
        <v>30519.389013564647</v>
      </c>
      <c r="F29" s="2">
        <f t="shared" si="44"/>
        <v>17344.27273793508</v>
      </c>
      <c r="G29" s="12">
        <f t="shared" si="39"/>
        <v>30519.389013564647</v>
      </c>
      <c r="H29" s="19">
        <f>'rent cash flow (do not modify)'!D28</f>
        <v>0</v>
      </c>
      <c r="I29" s="22">
        <f>'rent cash flow (do not modify)'!E28</f>
        <v>25000</v>
      </c>
      <c r="J29" s="12">
        <f t="shared" si="40"/>
        <v>5050</v>
      </c>
      <c r="K29" s="2">
        <f t="shared" si="45"/>
        <v>416.66666666666669</v>
      </c>
      <c r="L29" s="2">
        <f t="shared" si="46"/>
        <v>83.333333333333329</v>
      </c>
      <c r="M29" s="13">
        <f t="shared" si="47"/>
        <v>166.66666666666666</v>
      </c>
      <c r="N29" s="2">
        <f t="shared" si="48"/>
        <v>83.333333333333329</v>
      </c>
      <c r="O29" s="1">
        <f t="shared" si="41"/>
        <v>7400</v>
      </c>
      <c r="P29" s="15">
        <f t="shared" si="5"/>
        <v>-2286.6</v>
      </c>
      <c r="Q29" s="21">
        <f t="shared" si="6"/>
        <v>-44233.170546308247</v>
      </c>
      <c r="R29" s="4"/>
      <c r="S29" s="6">
        <f t="shared" si="49"/>
        <v>974.33333333333292</v>
      </c>
      <c r="T29" s="10"/>
      <c r="U29" s="6">
        <f t="shared" si="49"/>
        <v>974.33333333333292</v>
      </c>
      <c r="V29" s="11">
        <f t="shared" si="8"/>
        <v>-44233.170546308247</v>
      </c>
      <c r="W29" s="6">
        <f t="shared" si="49"/>
        <v>974.33333333333292</v>
      </c>
      <c r="X29" s="11">
        <f t="shared" si="9"/>
        <v>-44233.170546308247</v>
      </c>
      <c r="Y29" s="6">
        <f t="shared" si="50"/>
        <v>974.33333333333292</v>
      </c>
      <c r="Z29" s="11">
        <f t="shared" si="10"/>
        <v>-44233.170546308247</v>
      </c>
      <c r="AA29" s="6">
        <f t="shared" si="50"/>
        <v>974.33333333333292</v>
      </c>
      <c r="AB29" s="11">
        <f t="shared" si="11"/>
        <v>-44233.170546308247</v>
      </c>
      <c r="AC29" s="6">
        <f t="shared" si="50"/>
        <v>974.33333333333292</v>
      </c>
      <c r="AD29" s="11">
        <f t="shared" si="12"/>
        <v>-44233.170546308247</v>
      </c>
      <c r="AE29" s="6">
        <f t="shared" ref="AE29:AG29" si="292">AE28+(365/12)</f>
        <v>974.33333333333292</v>
      </c>
      <c r="AF29" s="11">
        <f t="shared" si="13"/>
        <v>-44233.170546308247</v>
      </c>
      <c r="AG29" s="6">
        <f t="shared" si="292"/>
        <v>974.33333333333292</v>
      </c>
      <c r="AH29" s="11">
        <f t="shared" si="14"/>
        <v>-44233.170546308247</v>
      </c>
      <c r="AI29" s="6">
        <f t="shared" ref="AI29:AK29" si="293">AI28+(365/12)</f>
        <v>974.33333333333292</v>
      </c>
      <c r="AJ29" s="11">
        <f t="shared" si="15"/>
        <v>-44233.170546308247</v>
      </c>
      <c r="AK29" s="6">
        <f t="shared" si="293"/>
        <v>974.33333333333292</v>
      </c>
      <c r="AL29" s="11">
        <f t="shared" si="16"/>
        <v>-44233.170546308247</v>
      </c>
      <c r="AM29" s="6">
        <f t="shared" ref="AM29:AO29" si="294">AM28+(365/12)</f>
        <v>974.33333333333292</v>
      </c>
      <c r="AN29" s="11">
        <f t="shared" si="17"/>
        <v>-44233.170546308247</v>
      </c>
      <c r="AO29" s="6">
        <f t="shared" si="294"/>
        <v>974.33333333333292</v>
      </c>
      <c r="AP29" s="11">
        <f t="shared" si="18"/>
        <v>-44233.170546308247</v>
      </c>
      <c r="AQ29" s="6">
        <f t="shared" ref="AQ29:AS29" si="295">AQ28+(365/12)</f>
        <v>974.33333333333292</v>
      </c>
      <c r="AR29" s="11">
        <f t="shared" si="19"/>
        <v>-44233.170546308247</v>
      </c>
      <c r="AS29" s="6">
        <f t="shared" si="295"/>
        <v>974.33333333333292</v>
      </c>
      <c r="AT29" s="11">
        <f t="shared" si="20"/>
        <v>-44233.170546308247</v>
      </c>
      <c r="AU29" s="6">
        <f t="shared" ref="AU29:AW29" si="296">AU28+(365/12)</f>
        <v>974.33333333333292</v>
      </c>
      <c r="AV29" s="11">
        <f t="shared" si="21"/>
        <v>-44233.170546308247</v>
      </c>
      <c r="AW29" s="6">
        <f t="shared" si="296"/>
        <v>974.33333333333292</v>
      </c>
      <c r="AX29" s="11">
        <f t="shared" si="22"/>
        <v>-44233.170546308247</v>
      </c>
      <c r="AY29" s="6">
        <f t="shared" ref="AY29:BA29" si="297">AY28+(365/12)</f>
        <v>974.33333333333292</v>
      </c>
      <c r="AZ29" s="11">
        <f t="shared" si="23"/>
        <v>-44233.170546308247</v>
      </c>
      <c r="BA29" s="6">
        <f t="shared" si="297"/>
        <v>974.33333333333292</v>
      </c>
      <c r="BB29" s="11">
        <f t="shared" si="24"/>
        <v>-44233.170546308247</v>
      </c>
      <c r="BC29" s="6">
        <f t="shared" ref="BC29:BE29" si="298">BC28+(365/12)</f>
        <v>974.33333333333292</v>
      </c>
      <c r="BD29" s="11">
        <f t="shared" si="25"/>
        <v>-44233.170546308247</v>
      </c>
      <c r="BE29" s="6">
        <f t="shared" si="298"/>
        <v>974.33333333333292</v>
      </c>
      <c r="BF29" s="11">
        <f t="shared" si="26"/>
        <v>-44233.170546308247</v>
      </c>
      <c r="BG29" s="6">
        <f t="shared" ref="BG29:BI29" si="299">BG28+(365/12)</f>
        <v>974.33333333333292</v>
      </c>
      <c r="BH29" s="11">
        <f t="shared" si="27"/>
        <v>-44233.170546308247</v>
      </c>
      <c r="BI29" s="6">
        <f t="shared" si="299"/>
        <v>974.33333333333292</v>
      </c>
      <c r="BJ29" s="11">
        <f t="shared" si="28"/>
        <v>-44233.170546308247</v>
      </c>
      <c r="BK29" s="6">
        <f t="shared" ref="BK29:BM29" si="300">BK28+(365/12)</f>
        <v>974.33333333333292</v>
      </c>
      <c r="BL29" s="11">
        <f t="shared" si="29"/>
        <v>-44233.170546308247</v>
      </c>
      <c r="BM29" s="6">
        <f t="shared" si="300"/>
        <v>974.33333333333292</v>
      </c>
      <c r="BN29" s="11">
        <f t="shared" si="30"/>
        <v>-44233.170546308247</v>
      </c>
      <c r="BO29" s="6">
        <f t="shared" ref="BO29:BQ29" si="301">BO28+(365/12)</f>
        <v>974.33333333333292</v>
      </c>
      <c r="BP29" s="11">
        <f t="shared" si="31"/>
        <v>-44233.170546308247</v>
      </c>
      <c r="BQ29" s="6">
        <f t="shared" si="301"/>
        <v>974.33333333333292</v>
      </c>
      <c r="BR29" s="11">
        <f t="shared" si="32"/>
        <v>-44233.170546308247</v>
      </c>
      <c r="BS29" s="6">
        <f t="shared" ref="BS29:BU29" si="302">BS28+(365/12)</f>
        <v>974.33333333333292</v>
      </c>
      <c r="BT29" s="11">
        <f t="shared" si="33"/>
        <v>-44233.170546308247</v>
      </c>
      <c r="BU29" s="6">
        <f t="shared" si="302"/>
        <v>974.33333333333292</v>
      </c>
      <c r="BV29" s="11">
        <f t="shared" si="34"/>
        <v>-44233.170546308247</v>
      </c>
      <c r="BW29" s="6">
        <f t="shared" ref="BW29:BY29" si="303">BW28+(365/12)</f>
        <v>974.33333333333292</v>
      </c>
      <c r="BX29" s="11">
        <f t="shared" si="35"/>
        <v>-44233.170546308247</v>
      </c>
      <c r="BY29" s="82">
        <f t="shared" si="303"/>
        <v>974.33333333333292</v>
      </c>
      <c r="BZ29" s="11">
        <f t="shared" si="36"/>
        <v>-44233.170546308247</v>
      </c>
      <c r="CA29" s="4"/>
    </row>
    <row r="30" spans="1:79">
      <c r="A30" s="1" t="str">
        <f t="shared" si="183"/>
        <v/>
      </c>
      <c r="B30" s="1">
        <f t="shared" si="38"/>
        <v>24</v>
      </c>
      <c r="C30" s="13">
        <f t="shared" si="42"/>
        <v>3635416.9885921595</v>
      </c>
      <c r="D30" s="2">
        <f t="shared" si="43"/>
        <v>47863.661751499727</v>
      </c>
      <c r="E30" s="15">
        <f t="shared" si="4"/>
        <v>30374.474914619768</v>
      </c>
      <c r="F30" s="2">
        <f t="shared" si="44"/>
        <v>17489.186836879959</v>
      </c>
      <c r="G30" s="12">
        <f t="shared" si="39"/>
        <v>30374.474914619768</v>
      </c>
      <c r="H30" s="19">
        <f>'rent cash flow (do not modify)'!D29</f>
        <v>0</v>
      </c>
      <c r="I30" s="22">
        <f>'rent cash flow (do not modify)'!E29</f>
        <v>25000</v>
      </c>
      <c r="J30" s="12">
        <f t="shared" si="40"/>
        <v>5050</v>
      </c>
      <c r="K30" s="2">
        <f t="shared" si="45"/>
        <v>416.66666666666669</v>
      </c>
      <c r="L30" s="2">
        <f t="shared" si="46"/>
        <v>83.333333333333329</v>
      </c>
      <c r="M30" s="13">
        <f t="shared" si="47"/>
        <v>166.66666666666666</v>
      </c>
      <c r="N30" s="2">
        <f t="shared" si="48"/>
        <v>83.333333333333329</v>
      </c>
      <c r="O30" s="1">
        <f t="shared" si="41"/>
        <v>7400</v>
      </c>
      <c r="P30" s="15">
        <f t="shared" si="5"/>
        <v>-2286.6</v>
      </c>
      <c r="Q30" s="21">
        <f t="shared" si="6"/>
        <v>-44277.949002882218</v>
      </c>
      <c r="R30" s="4"/>
      <c r="S30" s="6">
        <f t="shared" si="49"/>
        <v>1004.7499999999995</v>
      </c>
      <c r="T30" s="10"/>
      <c r="U30" s="6">
        <f t="shared" si="49"/>
        <v>1004.7499999999995</v>
      </c>
      <c r="V30" s="11">
        <f t="shared" si="8"/>
        <v>-44277.949002882218</v>
      </c>
      <c r="W30" s="6">
        <f t="shared" si="49"/>
        <v>1004.7499999999995</v>
      </c>
      <c r="X30" s="11">
        <f t="shared" si="9"/>
        <v>-44277.949002882218</v>
      </c>
      <c r="Y30" s="6">
        <f t="shared" si="50"/>
        <v>1004.7499999999995</v>
      </c>
      <c r="Z30" s="11">
        <f t="shared" si="10"/>
        <v>-44277.949002882218</v>
      </c>
      <c r="AA30" s="6">
        <f t="shared" si="50"/>
        <v>1004.7499999999995</v>
      </c>
      <c r="AB30" s="11">
        <f t="shared" si="11"/>
        <v>-44277.949002882218</v>
      </c>
      <c r="AC30" s="6">
        <f t="shared" si="50"/>
        <v>1004.7499999999995</v>
      </c>
      <c r="AD30" s="11">
        <f t="shared" si="12"/>
        <v>-44277.949002882218</v>
      </c>
      <c r="AE30" s="6">
        <f t="shared" ref="AE30:AG30" si="304">AE29+(365/12)</f>
        <v>1004.7499999999995</v>
      </c>
      <c r="AF30" s="11">
        <f t="shared" si="13"/>
        <v>-44277.949002882218</v>
      </c>
      <c r="AG30" s="6">
        <f t="shared" si="304"/>
        <v>1004.7499999999995</v>
      </c>
      <c r="AH30" s="11">
        <f t="shared" si="14"/>
        <v>-44277.949002882218</v>
      </c>
      <c r="AI30" s="6">
        <f t="shared" ref="AI30:AK30" si="305">AI29+(365/12)</f>
        <v>1004.7499999999995</v>
      </c>
      <c r="AJ30" s="11">
        <f t="shared" si="15"/>
        <v>-44277.949002882218</v>
      </c>
      <c r="AK30" s="6">
        <f t="shared" si="305"/>
        <v>1004.7499999999995</v>
      </c>
      <c r="AL30" s="11">
        <f t="shared" si="16"/>
        <v>-44277.949002882218</v>
      </c>
      <c r="AM30" s="6">
        <f t="shared" ref="AM30:AO30" si="306">AM29+(365/12)</f>
        <v>1004.7499999999995</v>
      </c>
      <c r="AN30" s="11">
        <f t="shared" si="17"/>
        <v>-44277.949002882218</v>
      </c>
      <c r="AO30" s="6">
        <f t="shared" si="306"/>
        <v>1004.7499999999995</v>
      </c>
      <c r="AP30" s="11">
        <f t="shared" si="18"/>
        <v>-44277.949002882218</v>
      </c>
      <c r="AQ30" s="6">
        <f t="shared" ref="AQ30:AS30" si="307">AQ29+(365/12)</f>
        <v>1004.7499999999995</v>
      </c>
      <c r="AR30" s="11">
        <f t="shared" si="19"/>
        <v>-44277.949002882218</v>
      </c>
      <c r="AS30" s="6">
        <f t="shared" si="307"/>
        <v>1004.7499999999995</v>
      </c>
      <c r="AT30" s="11">
        <f t="shared" si="20"/>
        <v>-44277.949002882218</v>
      </c>
      <c r="AU30" s="6">
        <f t="shared" ref="AU30:AW30" si="308">AU29+(365/12)</f>
        <v>1004.7499999999995</v>
      </c>
      <c r="AV30" s="11">
        <f t="shared" si="21"/>
        <v>-44277.949002882218</v>
      </c>
      <c r="AW30" s="6">
        <f t="shared" si="308"/>
        <v>1004.7499999999995</v>
      </c>
      <c r="AX30" s="11">
        <f t="shared" si="22"/>
        <v>-44277.949002882218</v>
      </c>
      <c r="AY30" s="6">
        <f t="shared" ref="AY30:BA30" si="309">AY29+(365/12)</f>
        <v>1004.7499999999995</v>
      </c>
      <c r="AZ30" s="11">
        <f t="shared" si="23"/>
        <v>-44277.949002882218</v>
      </c>
      <c r="BA30" s="6">
        <f t="shared" si="309"/>
        <v>1004.7499999999995</v>
      </c>
      <c r="BB30" s="11">
        <f t="shared" si="24"/>
        <v>-44277.949002882218</v>
      </c>
      <c r="BC30" s="6">
        <f t="shared" ref="BC30:BE30" si="310">BC29+(365/12)</f>
        <v>1004.7499999999995</v>
      </c>
      <c r="BD30" s="11">
        <f t="shared" si="25"/>
        <v>-44277.949002882218</v>
      </c>
      <c r="BE30" s="6">
        <f t="shared" si="310"/>
        <v>1004.7499999999995</v>
      </c>
      <c r="BF30" s="11">
        <f t="shared" si="26"/>
        <v>-44277.949002882218</v>
      </c>
      <c r="BG30" s="6">
        <f t="shared" ref="BG30:BI30" si="311">BG29+(365/12)</f>
        <v>1004.7499999999995</v>
      </c>
      <c r="BH30" s="11">
        <f t="shared" si="27"/>
        <v>-44277.949002882218</v>
      </c>
      <c r="BI30" s="6">
        <f t="shared" si="311"/>
        <v>1004.7499999999995</v>
      </c>
      <c r="BJ30" s="11">
        <f t="shared" si="28"/>
        <v>-44277.949002882218</v>
      </c>
      <c r="BK30" s="6">
        <f t="shared" ref="BK30:BM30" si="312">BK29+(365/12)</f>
        <v>1004.7499999999995</v>
      </c>
      <c r="BL30" s="11">
        <f t="shared" si="29"/>
        <v>-44277.949002882218</v>
      </c>
      <c r="BM30" s="6">
        <f t="shared" si="312"/>
        <v>1004.7499999999995</v>
      </c>
      <c r="BN30" s="11">
        <f t="shared" si="30"/>
        <v>-44277.949002882218</v>
      </c>
      <c r="BO30" s="6">
        <f t="shared" ref="BO30:BQ30" si="313">BO29+(365/12)</f>
        <v>1004.7499999999995</v>
      </c>
      <c r="BP30" s="11">
        <f t="shared" si="31"/>
        <v>-44277.949002882218</v>
      </c>
      <c r="BQ30" s="6">
        <f t="shared" si="313"/>
        <v>1004.7499999999995</v>
      </c>
      <c r="BR30" s="11">
        <f t="shared" si="32"/>
        <v>-44277.949002882218</v>
      </c>
      <c r="BS30" s="6">
        <f t="shared" ref="BS30:BU30" si="314">BS29+(365/12)</f>
        <v>1004.7499999999995</v>
      </c>
      <c r="BT30" s="11">
        <f t="shared" si="33"/>
        <v>-44277.949002882218</v>
      </c>
      <c r="BU30" s="6">
        <f t="shared" si="314"/>
        <v>1004.7499999999995</v>
      </c>
      <c r="BV30" s="11">
        <f t="shared" si="34"/>
        <v>-44277.949002882218</v>
      </c>
      <c r="BW30" s="6">
        <f t="shared" ref="BW30:BY30" si="315">BW29+(365/12)</f>
        <v>1004.7499999999995</v>
      </c>
      <c r="BX30" s="11">
        <f t="shared" si="35"/>
        <v>-44277.949002882218</v>
      </c>
      <c r="BY30" s="82">
        <f t="shared" si="315"/>
        <v>1004.7499999999995</v>
      </c>
      <c r="BZ30" s="11">
        <f t="shared" si="36"/>
        <v>-44277.949002882218</v>
      </c>
      <c r="CA30" s="4"/>
    </row>
    <row r="31" spans="1:79">
      <c r="A31" s="18">
        <f t="shared" si="183"/>
        <v>3</v>
      </c>
      <c r="B31" s="18">
        <f t="shared" si="38"/>
        <v>25</v>
      </c>
      <c r="C31" s="19">
        <f t="shared" si="42"/>
        <v>3617927.8017552793</v>
      </c>
      <c r="D31" s="22">
        <f t="shared" si="43"/>
        <v>47863.661751499727</v>
      </c>
      <c r="E31" s="22">
        <f t="shared" si="4"/>
        <v>30228.350035817453</v>
      </c>
      <c r="F31" s="22">
        <f t="shared" si="44"/>
        <v>17635.311715682274</v>
      </c>
      <c r="G31" s="23">
        <f t="shared" si="39"/>
        <v>30228.350035817453</v>
      </c>
      <c r="H31" s="19">
        <f>'rent cash flow (do not modify)'!D30</f>
        <v>27000</v>
      </c>
      <c r="I31" s="22">
        <f>'rent cash flow (do not modify)'!E30</f>
        <v>27000</v>
      </c>
      <c r="J31" s="23">
        <f t="shared" si="40"/>
        <v>5100.5</v>
      </c>
      <c r="K31" s="22">
        <f t="shared" si="45"/>
        <v>416.66666666666669</v>
      </c>
      <c r="L31" s="22">
        <f t="shared" si="46"/>
        <v>83.333333333333329</v>
      </c>
      <c r="M31" s="19">
        <f t="shared" si="47"/>
        <v>166.66666666666666</v>
      </c>
      <c r="N31" s="22">
        <f t="shared" si="48"/>
        <v>83.333333333333329</v>
      </c>
      <c r="O31" s="18">
        <f t="shared" si="41"/>
        <v>8000</v>
      </c>
      <c r="P31" s="22">
        <f t="shared" si="5"/>
        <v>21129</v>
      </c>
      <c r="Q31" s="23">
        <f t="shared" si="6"/>
        <v>-23244.601590432132</v>
      </c>
      <c r="R31" s="4"/>
      <c r="S31" s="6">
        <f t="shared" si="49"/>
        <v>1035.1666666666663</v>
      </c>
      <c r="T31" s="20"/>
      <c r="U31" s="6">
        <f t="shared" si="49"/>
        <v>1035.1666666666663</v>
      </c>
      <c r="V31" s="20">
        <f>value*(1+appr)^(A31-1)-C31-IF((A31-1)&lt;=penaltyy,sqft*pamt,0)</f>
        <v>2132072.1982447216</v>
      </c>
      <c r="W31" s="6">
        <f t="shared" si="49"/>
        <v>1035.1666666666663</v>
      </c>
      <c r="X31" s="20">
        <f t="shared" si="9"/>
        <v>-23244.601590432132</v>
      </c>
      <c r="Y31" s="6">
        <f t="shared" si="50"/>
        <v>1035.1666666666663</v>
      </c>
      <c r="Z31" s="20">
        <f t="shared" si="10"/>
        <v>-23244.601590432132</v>
      </c>
      <c r="AA31" s="6">
        <f t="shared" si="50"/>
        <v>1035.1666666666663</v>
      </c>
      <c r="AB31" s="20">
        <f t="shared" si="11"/>
        <v>-23244.601590432132</v>
      </c>
      <c r="AC31" s="6">
        <f t="shared" si="50"/>
        <v>1035.1666666666663</v>
      </c>
      <c r="AD31" s="20">
        <f t="shared" si="12"/>
        <v>-23244.601590432132</v>
      </c>
      <c r="AE31" s="6">
        <f t="shared" ref="AE31:AG31" si="316">AE30+(365/12)</f>
        <v>1035.1666666666663</v>
      </c>
      <c r="AF31" s="20">
        <f t="shared" si="13"/>
        <v>-23244.601590432132</v>
      </c>
      <c r="AG31" s="6">
        <f t="shared" si="316"/>
        <v>1035.1666666666663</v>
      </c>
      <c r="AH31" s="20">
        <f t="shared" si="14"/>
        <v>-23244.601590432132</v>
      </c>
      <c r="AI31" s="6">
        <f t="shared" ref="AI31:AK31" si="317">AI30+(365/12)</f>
        <v>1035.1666666666663</v>
      </c>
      <c r="AJ31" s="20">
        <f t="shared" si="15"/>
        <v>-23244.601590432132</v>
      </c>
      <c r="AK31" s="6">
        <f t="shared" si="317"/>
        <v>1035.1666666666663</v>
      </c>
      <c r="AL31" s="20">
        <f t="shared" si="16"/>
        <v>-23244.601590432132</v>
      </c>
      <c r="AM31" s="6">
        <f t="shared" ref="AM31:AO31" si="318">AM30+(365/12)</f>
        <v>1035.1666666666663</v>
      </c>
      <c r="AN31" s="20">
        <f t="shared" si="17"/>
        <v>-23244.601590432132</v>
      </c>
      <c r="AO31" s="6">
        <f t="shared" si="318"/>
        <v>1035.1666666666663</v>
      </c>
      <c r="AP31" s="20">
        <f t="shared" si="18"/>
        <v>-23244.601590432132</v>
      </c>
      <c r="AQ31" s="6">
        <f t="shared" ref="AQ31:AS31" si="319">AQ30+(365/12)</f>
        <v>1035.1666666666663</v>
      </c>
      <c r="AR31" s="20">
        <f t="shared" si="19"/>
        <v>-23244.601590432132</v>
      </c>
      <c r="AS31" s="6">
        <f t="shared" si="319"/>
        <v>1035.1666666666663</v>
      </c>
      <c r="AT31" s="20">
        <f t="shared" si="20"/>
        <v>-23244.601590432132</v>
      </c>
      <c r="AU31" s="6">
        <f t="shared" ref="AU31:AW31" si="320">AU30+(365/12)</f>
        <v>1035.1666666666663</v>
      </c>
      <c r="AV31" s="20">
        <f t="shared" si="21"/>
        <v>-23244.601590432132</v>
      </c>
      <c r="AW31" s="6">
        <f t="shared" si="320"/>
        <v>1035.1666666666663</v>
      </c>
      <c r="AX31" s="20">
        <f t="shared" si="22"/>
        <v>-23244.601590432132</v>
      </c>
      <c r="AY31" s="6">
        <f t="shared" ref="AY31:BA31" si="321">AY30+(365/12)</f>
        <v>1035.1666666666663</v>
      </c>
      <c r="AZ31" s="20">
        <f t="shared" si="23"/>
        <v>-23244.601590432132</v>
      </c>
      <c r="BA31" s="6">
        <f t="shared" si="321"/>
        <v>1035.1666666666663</v>
      </c>
      <c r="BB31" s="20">
        <f t="shared" si="24"/>
        <v>-23244.601590432132</v>
      </c>
      <c r="BC31" s="6">
        <f t="shared" ref="BC31:BE31" si="322">BC30+(365/12)</f>
        <v>1035.1666666666663</v>
      </c>
      <c r="BD31" s="20">
        <f t="shared" si="25"/>
        <v>-23244.601590432132</v>
      </c>
      <c r="BE31" s="6">
        <f t="shared" si="322"/>
        <v>1035.1666666666663</v>
      </c>
      <c r="BF31" s="20">
        <f t="shared" si="26"/>
        <v>-23244.601590432132</v>
      </c>
      <c r="BG31" s="6">
        <f t="shared" ref="BG31:BI31" si="323">BG30+(365/12)</f>
        <v>1035.1666666666663</v>
      </c>
      <c r="BH31" s="20">
        <f t="shared" si="27"/>
        <v>-23244.601590432132</v>
      </c>
      <c r="BI31" s="6">
        <f t="shared" si="323"/>
        <v>1035.1666666666663</v>
      </c>
      <c r="BJ31" s="20">
        <f t="shared" si="28"/>
        <v>-23244.601590432132</v>
      </c>
      <c r="BK31" s="6">
        <f t="shared" ref="BK31:BM31" si="324">BK30+(365/12)</f>
        <v>1035.1666666666663</v>
      </c>
      <c r="BL31" s="20">
        <f t="shared" si="29"/>
        <v>-23244.601590432132</v>
      </c>
      <c r="BM31" s="6">
        <f t="shared" si="324"/>
        <v>1035.1666666666663</v>
      </c>
      <c r="BN31" s="20">
        <f t="shared" si="30"/>
        <v>-23244.601590432132</v>
      </c>
      <c r="BO31" s="6">
        <f t="shared" ref="BO31:BQ31" si="325">BO30+(365/12)</f>
        <v>1035.1666666666663</v>
      </c>
      <c r="BP31" s="20">
        <f t="shared" si="31"/>
        <v>-23244.601590432132</v>
      </c>
      <c r="BQ31" s="6">
        <f t="shared" si="325"/>
        <v>1035.1666666666663</v>
      </c>
      <c r="BR31" s="20">
        <f t="shared" si="32"/>
        <v>-23244.601590432132</v>
      </c>
      <c r="BS31" s="6">
        <f t="shared" ref="BS31:BU31" si="326">BS30+(365/12)</f>
        <v>1035.1666666666663</v>
      </c>
      <c r="BT31" s="20">
        <f t="shared" si="33"/>
        <v>-23244.601590432132</v>
      </c>
      <c r="BU31" s="6">
        <f t="shared" si="326"/>
        <v>1035.1666666666663</v>
      </c>
      <c r="BV31" s="20">
        <f t="shared" si="34"/>
        <v>-23244.601590432132</v>
      </c>
      <c r="BW31" s="6">
        <f t="shared" ref="BW31:BY31" si="327">BW30+(365/12)</f>
        <v>1035.1666666666663</v>
      </c>
      <c r="BX31" s="20">
        <f t="shared" si="35"/>
        <v>-23244.601590432132</v>
      </c>
      <c r="BY31" s="82">
        <f t="shared" si="327"/>
        <v>1035.1666666666663</v>
      </c>
      <c r="BZ31" s="20">
        <f t="shared" si="36"/>
        <v>-23244.601590432132</v>
      </c>
      <c r="CA31" s="4"/>
    </row>
    <row r="32" spans="1:79">
      <c r="A32" s="1" t="str">
        <f t="shared" si="183"/>
        <v/>
      </c>
      <c r="B32" s="1">
        <f t="shared" si="38"/>
        <v>26</v>
      </c>
      <c r="C32" s="13">
        <f t="shared" si="42"/>
        <v>3600292.4900395968</v>
      </c>
      <c r="D32" s="2">
        <f t="shared" si="43"/>
        <v>47863.661751499727</v>
      </c>
      <c r="E32" s="15">
        <f t="shared" si="4"/>
        <v>30081.00426090349</v>
      </c>
      <c r="F32" s="15">
        <f t="shared" ref="F32:F95" si="328">D32-E32</f>
        <v>17782.657490596237</v>
      </c>
      <c r="G32" s="21">
        <f t="shared" ref="G32:G95" si="329">E32</f>
        <v>30081.00426090349</v>
      </c>
      <c r="H32" s="19">
        <f>'rent cash flow (do not modify)'!D31</f>
        <v>27000</v>
      </c>
      <c r="I32" s="22">
        <f>'rent cash flow (do not modify)'!E31</f>
        <v>27000</v>
      </c>
      <c r="J32" s="12">
        <f t="shared" si="40"/>
        <v>5100.5</v>
      </c>
      <c r="K32" s="2">
        <f t="shared" si="45"/>
        <v>416.66666666666669</v>
      </c>
      <c r="L32" s="2">
        <f t="shared" si="46"/>
        <v>83.333333333333329</v>
      </c>
      <c r="M32" s="13">
        <f t="shared" si="47"/>
        <v>166.66666666666666</v>
      </c>
      <c r="N32" s="2">
        <f t="shared" si="48"/>
        <v>83.333333333333329</v>
      </c>
      <c r="O32" s="7">
        <f t="shared" ref="O32:O95" si="330">(I32-L32-M32-N32)*30%</f>
        <v>8000</v>
      </c>
      <c r="P32" s="15">
        <f t="shared" si="5"/>
        <v>21129</v>
      </c>
      <c r="Q32" s="21">
        <f t="shared" si="6"/>
        <v>-23290.131434880546</v>
      </c>
      <c r="R32" s="4"/>
      <c r="S32" s="6">
        <f t="shared" si="49"/>
        <v>1065.583333333333</v>
      </c>
      <c r="T32" s="10"/>
      <c r="U32" s="6">
        <f t="shared" si="49"/>
        <v>1065.583333333333</v>
      </c>
      <c r="W32" s="6">
        <f t="shared" si="49"/>
        <v>1065.583333333333</v>
      </c>
      <c r="X32" s="11">
        <f t="shared" si="9"/>
        <v>-23290.131434880546</v>
      </c>
      <c r="Y32" s="6">
        <f t="shared" si="50"/>
        <v>1065.583333333333</v>
      </c>
      <c r="Z32" s="11">
        <f t="shared" si="10"/>
        <v>-23290.131434880546</v>
      </c>
      <c r="AA32" s="6">
        <f t="shared" si="50"/>
        <v>1065.583333333333</v>
      </c>
      <c r="AB32" s="11">
        <f t="shared" si="11"/>
        <v>-23290.131434880546</v>
      </c>
      <c r="AC32" s="6">
        <f t="shared" si="50"/>
        <v>1065.583333333333</v>
      </c>
      <c r="AD32" s="11">
        <f t="shared" si="12"/>
        <v>-23290.131434880546</v>
      </c>
      <c r="AE32" s="6">
        <f t="shared" ref="AE32:AG32" si="331">AE31+(365/12)</f>
        <v>1065.583333333333</v>
      </c>
      <c r="AF32" s="11">
        <f t="shared" si="13"/>
        <v>-23290.131434880546</v>
      </c>
      <c r="AG32" s="6">
        <f t="shared" si="331"/>
        <v>1065.583333333333</v>
      </c>
      <c r="AH32" s="11">
        <f t="shared" si="14"/>
        <v>-23290.131434880546</v>
      </c>
      <c r="AI32" s="6">
        <f t="shared" ref="AI32:AK32" si="332">AI31+(365/12)</f>
        <v>1065.583333333333</v>
      </c>
      <c r="AJ32" s="11">
        <f t="shared" si="15"/>
        <v>-23290.131434880546</v>
      </c>
      <c r="AK32" s="6">
        <f t="shared" si="332"/>
        <v>1065.583333333333</v>
      </c>
      <c r="AL32" s="11">
        <f t="shared" si="16"/>
        <v>-23290.131434880546</v>
      </c>
      <c r="AM32" s="6">
        <f t="shared" ref="AM32:AO32" si="333">AM31+(365/12)</f>
        <v>1065.583333333333</v>
      </c>
      <c r="AN32" s="11">
        <f t="shared" si="17"/>
        <v>-23290.131434880546</v>
      </c>
      <c r="AO32" s="6">
        <f t="shared" si="333"/>
        <v>1065.583333333333</v>
      </c>
      <c r="AP32" s="11">
        <f t="shared" si="18"/>
        <v>-23290.131434880546</v>
      </c>
      <c r="AQ32" s="6">
        <f t="shared" ref="AQ32:AS32" si="334">AQ31+(365/12)</f>
        <v>1065.583333333333</v>
      </c>
      <c r="AR32" s="11">
        <f t="shared" si="19"/>
        <v>-23290.131434880546</v>
      </c>
      <c r="AS32" s="6">
        <f t="shared" si="334"/>
        <v>1065.583333333333</v>
      </c>
      <c r="AT32" s="11">
        <f t="shared" si="20"/>
        <v>-23290.131434880546</v>
      </c>
      <c r="AU32" s="6">
        <f t="shared" ref="AU32:AW32" si="335">AU31+(365/12)</f>
        <v>1065.583333333333</v>
      </c>
      <c r="AV32" s="11">
        <f t="shared" si="21"/>
        <v>-23290.131434880546</v>
      </c>
      <c r="AW32" s="6">
        <f t="shared" si="335"/>
        <v>1065.583333333333</v>
      </c>
      <c r="AX32" s="11">
        <f t="shared" si="22"/>
        <v>-23290.131434880546</v>
      </c>
      <c r="AY32" s="6">
        <f t="shared" ref="AY32:BA32" si="336">AY31+(365/12)</f>
        <v>1065.583333333333</v>
      </c>
      <c r="AZ32" s="11">
        <f t="shared" si="23"/>
        <v>-23290.131434880546</v>
      </c>
      <c r="BA32" s="6">
        <f t="shared" si="336"/>
        <v>1065.583333333333</v>
      </c>
      <c r="BB32" s="11">
        <f t="shared" si="24"/>
        <v>-23290.131434880546</v>
      </c>
      <c r="BC32" s="6">
        <f t="shared" ref="BC32:BE32" si="337">BC31+(365/12)</f>
        <v>1065.583333333333</v>
      </c>
      <c r="BD32" s="11">
        <f t="shared" si="25"/>
        <v>-23290.131434880546</v>
      </c>
      <c r="BE32" s="6">
        <f t="shared" si="337"/>
        <v>1065.583333333333</v>
      </c>
      <c r="BF32" s="11">
        <f t="shared" si="26"/>
        <v>-23290.131434880546</v>
      </c>
      <c r="BG32" s="6">
        <f t="shared" ref="BG32:BI32" si="338">BG31+(365/12)</f>
        <v>1065.583333333333</v>
      </c>
      <c r="BH32" s="11">
        <f t="shared" si="27"/>
        <v>-23290.131434880546</v>
      </c>
      <c r="BI32" s="6">
        <f t="shared" si="338"/>
        <v>1065.583333333333</v>
      </c>
      <c r="BJ32" s="11">
        <f t="shared" si="28"/>
        <v>-23290.131434880546</v>
      </c>
      <c r="BK32" s="6">
        <f t="shared" ref="BK32:BM32" si="339">BK31+(365/12)</f>
        <v>1065.583333333333</v>
      </c>
      <c r="BL32" s="11">
        <f t="shared" si="29"/>
        <v>-23290.131434880546</v>
      </c>
      <c r="BM32" s="6">
        <f t="shared" si="339"/>
        <v>1065.583333333333</v>
      </c>
      <c r="BN32" s="11">
        <f t="shared" si="30"/>
        <v>-23290.131434880546</v>
      </c>
      <c r="BO32" s="6">
        <f t="shared" ref="BO32:BQ32" si="340">BO31+(365/12)</f>
        <v>1065.583333333333</v>
      </c>
      <c r="BP32" s="11">
        <f t="shared" si="31"/>
        <v>-23290.131434880546</v>
      </c>
      <c r="BQ32" s="6">
        <f t="shared" si="340"/>
        <v>1065.583333333333</v>
      </c>
      <c r="BR32" s="11">
        <f t="shared" si="32"/>
        <v>-23290.131434880546</v>
      </c>
      <c r="BS32" s="6">
        <f t="shared" ref="BS32:BU32" si="341">BS31+(365/12)</f>
        <v>1065.583333333333</v>
      </c>
      <c r="BT32" s="11">
        <f t="shared" si="33"/>
        <v>-23290.131434880546</v>
      </c>
      <c r="BU32" s="6">
        <f t="shared" si="341"/>
        <v>1065.583333333333</v>
      </c>
      <c r="BV32" s="11">
        <f t="shared" si="34"/>
        <v>-23290.131434880546</v>
      </c>
      <c r="BW32" s="6">
        <f t="shared" ref="BW32:BY32" si="342">BW31+(365/12)</f>
        <v>1065.583333333333</v>
      </c>
      <c r="BX32" s="11">
        <f t="shared" si="35"/>
        <v>-23290.131434880546</v>
      </c>
      <c r="BY32" s="82">
        <f t="shared" si="342"/>
        <v>1065.583333333333</v>
      </c>
      <c r="BZ32" s="11">
        <f t="shared" si="36"/>
        <v>-23290.131434880546</v>
      </c>
      <c r="CA32" s="4"/>
    </row>
    <row r="33" spans="1:79">
      <c r="A33" s="1" t="str">
        <f t="shared" si="183"/>
        <v/>
      </c>
      <c r="B33" s="1">
        <f t="shared" si="38"/>
        <v>27</v>
      </c>
      <c r="C33" s="13">
        <f t="shared" si="42"/>
        <v>3582509.8325490006</v>
      </c>
      <c r="D33" s="2">
        <f t="shared" si="43"/>
        <v>47863.661751499727</v>
      </c>
      <c r="E33" s="15">
        <f t="shared" si="4"/>
        <v>29932.427389100798</v>
      </c>
      <c r="F33" s="15">
        <f t="shared" si="328"/>
        <v>17931.234362398929</v>
      </c>
      <c r="G33" s="21">
        <f t="shared" si="329"/>
        <v>29932.427389100798</v>
      </c>
      <c r="H33" s="19">
        <f>'rent cash flow (do not modify)'!D32</f>
        <v>27000</v>
      </c>
      <c r="I33" s="22">
        <f>'rent cash flow (do not modify)'!E32</f>
        <v>27000</v>
      </c>
      <c r="J33" s="12">
        <f t="shared" si="40"/>
        <v>5100.5</v>
      </c>
      <c r="K33" s="2">
        <f t="shared" si="45"/>
        <v>416.66666666666669</v>
      </c>
      <c r="L33" s="2">
        <f t="shared" si="46"/>
        <v>83.333333333333329</v>
      </c>
      <c r="M33" s="13">
        <f t="shared" si="47"/>
        <v>166.66666666666666</v>
      </c>
      <c r="N33" s="2">
        <f t="shared" si="48"/>
        <v>83.333333333333329</v>
      </c>
      <c r="O33" s="7">
        <f t="shared" si="330"/>
        <v>8000</v>
      </c>
      <c r="P33" s="15">
        <f t="shared" si="5"/>
        <v>21129</v>
      </c>
      <c r="Q33" s="21">
        <f t="shared" si="6"/>
        <v>-23336.041688267578</v>
      </c>
      <c r="R33" s="4"/>
      <c r="S33" s="6">
        <f t="shared" si="49"/>
        <v>1095.9999999999998</v>
      </c>
      <c r="T33" s="10"/>
      <c r="U33" s="6">
        <f t="shared" si="49"/>
        <v>1095.9999999999998</v>
      </c>
      <c r="W33" s="6">
        <f t="shared" si="49"/>
        <v>1095.9999999999998</v>
      </c>
      <c r="X33" s="11">
        <f t="shared" si="9"/>
        <v>-23336.041688267578</v>
      </c>
      <c r="Y33" s="6">
        <f t="shared" si="50"/>
        <v>1095.9999999999998</v>
      </c>
      <c r="Z33" s="11">
        <f t="shared" si="10"/>
        <v>-23336.041688267578</v>
      </c>
      <c r="AA33" s="6">
        <f t="shared" si="50"/>
        <v>1095.9999999999998</v>
      </c>
      <c r="AB33" s="11">
        <f t="shared" si="11"/>
        <v>-23336.041688267578</v>
      </c>
      <c r="AC33" s="6">
        <f t="shared" si="50"/>
        <v>1095.9999999999998</v>
      </c>
      <c r="AD33" s="11">
        <f t="shared" si="12"/>
        <v>-23336.041688267578</v>
      </c>
      <c r="AE33" s="6">
        <f t="shared" ref="AE33:AG33" si="343">AE32+(365/12)</f>
        <v>1095.9999999999998</v>
      </c>
      <c r="AF33" s="11">
        <f t="shared" si="13"/>
        <v>-23336.041688267578</v>
      </c>
      <c r="AG33" s="6">
        <f t="shared" si="343"/>
        <v>1095.9999999999998</v>
      </c>
      <c r="AH33" s="11">
        <f t="shared" si="14"/>
        <v>-23336.041688267578</v>
      </c>
      <c r="AI33" s="6">
        <f t="shared" ref="AI33:AK33" si="344">AI32+(365/12)</f>
        <v>1095.9999999999998</v>
      </c>
      <c r="AJ33" s="11">
        <f t="shared" si="15"/>
        <v>-23336.041688267578</v>
      </c>
      <c r="AK33" s="6">
        <f t="shared" si="344"/>
        <v>1095.9999999999998</v>
      </c>
      <c r="AL33" s="11">
        <f t="shared" si="16"/>
        <v>-23336.041688267578</v>
      </c>
      <c r="AM33" s="6">
        <f t="shared" ref="AM33:AO33" si="345">AM32+(365/12)</f>
        <v>1095.9999999999998</v>
      </c>
      <c r="AN33" s="11">
        <f t="shared" si="17"/>
        <v>-23336.041688267578</v>
      </c>
      <c r="AO33" s="6">
        <f t="shared" si="345"/>
        <v>1095.9999999999998</v>
      </c>
      <c r="AP33" s="11">
        <f t="shared" si="18"/>
        <v>-23336.041688267578</v>
      </c>
      <c r="AQ33" s="6">
        <f t="shared" ref="AQ33:AS33" si="346">AQ32+(365/12)</f>
        <v>1095.9999999999998</v>
      </c>
      <c r="AR33" s="11">
        <f t="shared" si="19"/>
        <v>-23336.041688267578</v>
      </c>
      <c r="AS33" s="6">
        <f t="shared" si="346"/>
        <v>1095.9999999999998</v>
      </c>
      <c r="AT33" s="11">
        <f t="shared" si="20"/>
        <v>-23336.041688267578</v>
      </c>
      <c r="AU33" s="6">
        <f t="shared" ref="AU33:AW33" si="347">AU32+(365/12)</f>
        <v>1095.9999999999998</v>
      </c>
      <c r="AV33" s="11">
        <f t="shared" si="21"/>
        <v>-23336.041688267578</v>
      </c>
      <c r="AW33" s="6">
        <f t="shared" si="347"/>
        <v>1095.9999999999998</v>
      </c>
      <c r="AX33" s="11">
        <f t="shared" si="22"/>
        <v>-23336.041688267578</v>
      </c>
      <c r="AY33" s="6">
        <f t="shared" ref="AY33:BA33" si="348">AY32+(365/12)</f>
        <v>1095.9999999999998</v>
      </c>
      <c r="AZ33" s="11">
        <f t="shared" si="23"/>
        <v>-23336.041688267578</v>
      </c>
      <c r="BA33" s="6">
        <f t="shared" si="348"/>
        <v>1095.9999999999998</v>
      </c>
      <c r="BB33" s="11">
        <f t="shared" si="24"/>
        <v>-23336.041688267578</v>
      </c>
      <c r="BC33" s="6">
        <f t="shared" ref="BC33:BE33" si="349">BC32+(365/12)</f>
        <v>1095.9999999999998</v>
      </c>
      <c r="BD33" s="11">
        <f t="shared" si="25"/>
        <v>-23336.041688267578</v>
      </c>
      <c r="BE33" s="6">
        <f t="shared" si="349"/>
        <v>1095.9999999999998</v>
      </c>
      <c r="BF33" s="11">
        <f t="shared" si="26"/>
        <v>-23336.041688267578</v>
      </c>
      <c r="BG33" s="6">
        <f t="shared" ref="BG33:BI33" si="350">BG32+(365/12)</f>
        <v>1095.9999999999998</v>
      </c>
      <c r="BH33" s="11">
        <f t="shared" si="27"/>
        <v>-23336.041688267578</v>
      </c>
      <c r="BI33" s="6">
        <f t="shared" si="350"/>
        <v>1095.9999999999998</v>
      </c>
      <c r="BJ33" s="11">
        <f t="shared" si="28"/>
        <v>-23336.041688267578</v>
      </c>
      <c r="BK33" s="6">
        <f t="shared" ref="BK33:BM33" si="351">BK32+(365/12)</f>
        <v>1095.9999999999998</v>
      </c>
      <c r="BL33" s="11">
        <f t="shared" si="29"/>
        <v>-23336.041688267578</v>
      </c>
      <c r="BM33" s="6">
        <f t="shared" si="351"/>
        <v>1095.9999999999998</v>
      </c>
      <c r="BN33" s="11">
        <f t="shared" si="30"/>
        <v>-23336.041688267578</v>
      </c>
      <c r="BO33" s="6">
        <f t="shared" ref="BO33:BQ33" si="352">BO32+(365/12)</f>
        <v>1095.9999999999998</v>
      </c>
      <c r="BP33" s="11">
        <f t="shared" si="31"/>
        <v>-23336.041688267578</v>
      </c>
      <c r="BQ33" s="6">
        <f t="shared" si="352"/>
        <v>1095.9999999999998</v>
      </c>
      <c r="BR33" s="11">
        <f t="shared" si="32"/>
        <v>-23336.041688267578</v>
      </c>
      <c r="BS33" s="6">
        <f t="shared" ref="BS33:BU33" si="353">BS32+(365/12)</f>
        <v>1095.9999999999998</v>
      </c>
      <c r="BT33" s="11">
        <f t="shared" si="33"/>
        <v>-23336.041688267578</v>
      </c>
      <c r="BU33" s="6">
        <f t="shared" si="353"/>
        <v>1095.9999999999998</v>
      </c>
      <c r="BV33" s="11">
        <f t="shared" si="34"/>
        <v>-23336.041688267578</v>
      </c>
      <c r="BW33" s="6">
        <f t="shared" ref="BW33:BY33" si="354">BW32+(365/12)</f>
        <v>1095.9999999999998</v>
      </c>
      <c r="BX33" s="11">
        <f t="shared" si="35"/>
        <v>-23336.041688267578</v>
      </c>
      <c r="BY33" s="82">
        <f t="shared" si="354"/>
        <v>1095.9999999999998</v>
      </c>
      <c r="BZ33" s="11">
        <f t="shared" si="36"/>
        <v>-23336.041688267578</v>
      </c>
      <c r="CA33" s="4"/>
    </row>
    <row r="34" spans="1:79">
      <c r="A34" s="1" t="str">
        <f t="shared" si="183"/>
        <v/>
      </c>
      <c r="B34" s="1">
        <f t="shared" si="38"/>
        <v>28</v>
      </c>
      <c r="C34" s="13">
        <f t="shared" si="42"/>
        <v>3564578.5981866019</v>
      </c>
      <c r="D34" s="2">
        <f t="shared" si="43"/>
        <v>47863.661751499727</v>
      </c>
      <c r="E34" s="15">
        <f t="shared" si="4"/>
        <v>29782.609134403207</v>
      </c>
      <c r="F34" s="15">
        <f t="shared" si="328"/>
        <v>18081.05261709652</v>
      </c>
      <c r="G34" s="21">
        <f t="shared" si="329"/>
        <v>29782.609134403207</v>
      </c>
      <c r="H34" s="19">
        <f>'rent cash flow (do not modify)'!D33</f>
        <v>27000</v>
      </c>
      <c r="I34" s="22">
        <f>'rent cash flow (do not modify)'!E33</f>
        <v>27000</v>
      </c>
      <c r="J34" s="12">
        <f t="shared" si="40"/>
        <v>5100.5</v>
      </c>
      <c r="K34" s="2">
        <f t="shared" si="45"/>
        <v>416.66666666666669</v>
      </c>
      <c r="L34" s="2">
        <f t="shared" si="46"/>
        <v>83.333333333333329</v>
      </c>
      <c r="M34" s="13">
        <f t="shared" si="47"/>
        <v>166.66666666666666</v>
      </c>
      <c r="N34" s="2">
        <f t="shared" si="48"/>
        <v>83.333333333333329</v>
      </c>
      <c r="O34" s="7">
        <f t="shared" si="330"/>
        <v>8000</v>
      </c>
      <c r="P34" s="15">
        <f t="shared" si="5"/>
        <v>21129</v>
      </c>
      <c r="Q34" s="21">
        <f t="shared" si="6"/>
        <v>-23382.335528969139</v>
      </c>
      <c r="R34" s="4"/>
      <c r="S34" s="6">
        <f t="shared" si="49"/>
        <v>1126.4166666666665</v>
      </c>
      <c r="T34" s="10"/>
      <c r="U34" s="6">
        <f t="shared" si="49"/>
        <v>1126.4166666666665</v>
      </c>
      <c r="W34" s="6">
        <f t="shared" si="49"/>
        <v>1126.4166666666665</v>
      </c>
      <c r="X34" s="11">
        <f t="shared" si="9"/>
        <v>-23382.335528969139</v>
      </c>
      <c r="Y34" s="6">
        <f t="shared" si="50"/>
        <v>1126.4166666666665</v>
      </c>
      <c r="Z34" s="11">
        <f t="shared" si="10"/>
        <v>-23382.335528969139</v>
      </c>
      <c r="AA34" s="6">
        <f t="shared" si="50"/>
        <v>1126.4166666666665</v>
      </c>
      <c r="AB34" s="11">
        <f t="shared" si="11"/>
        <v>-23382.335528969139</v>
      </c>
      <c r="AC34" s="6">
        <f t="shared" si="50"/>
        <v>1126.4166666666665</v>
      </c>
      <c r="AD34" s="11">
        <f t="shared" si="12"/>
        <v>-23382.335528969139</v>
      </c>
      <c r="AE34" s="6">
        <f t="shared" ref="AE34:AG34" si="355">AE33+(365/12)</f>
        <v>1126.4166666666665</v>
      </c>
      <c r="AF34" s="11">
        <f t="shared" si="13"/>
        <v>-23382.335528969139</v>
      </c>
      <c r="AG34" s="6">
        <f t="shared" si="355"/>
        <v>1126.4166666666665</v>
      </c>
      <c r="AH34" s="11">
        <f t="shared" si="14"/>
        <v>-23382.335528969139</v>
      </c>
      <c r="AI34" s="6">
        <f t="shared" ref="AI34:AK34" si="356">AI33+(365/12)</f>
        <v>1126.4166666666665</v>
      </c>
      <c r="AJ34" s="11">
        <f t="shared" si="15"/>
        <v>-23382.335528969139</v>
      </c>
      <c r="AK34" s="6">
        <f t="shared" si="356"/>
        <v>1126.4166666666665</v>
      </c>
      <c r="AL34" s="11">
        <f t="shared" si="16"/>
        <v>-23382.335528969139</v>
      </c>
      <c r="AM34" s="6">
        <f t="shared" ref="AM34:AO34" si="357">AM33+(365/12)</f>
        <v>1126.4166666666665</v>
      </c>
      <c r="AN34" s="11">
        <f t="shared" si="17"/>
        <v>-23382.335528969139</v>
      </c>
      <c r="AO34" s="6">
        <f t="shared" si="357"/>
        <v>1126.4166666666665</v>
      </c>
      <c r="AP34" s="11">
        <f t="shared" si="18"/>
        <v>-23382.335528969139</v>
      </c>
      <c r="AQ34" s="6">
        <f t="shared" ref="AQ34:AS34" si="358">AQ33+(365/12)</f>
        <v>1126.4166666666665</v>
      </c>
      <c r="AR34" s="11">
        <f t="shared" si="19"/>
        <v>-23382.335528969139</v>
      </c>
      <c r="AS34" s="6">
        <f t="shared" si="358"/>
        <v>1126.4166666666665</v>
      </c>
      <c r="AT34" s="11">
        <f t="shared" si="20"/>
        <v>-23382.335528969139</v>
      </c>
      <c r="AU34" s="6">
        <f t="shared" ref="AU34:AW34" si="359">AU33+(365/12)</f>
        <v>1126.4166666666665</v>
      </c>
      <c r="AV34" s="11">
        <f t="shared" si="21"/>
        <v>-23382.335528969139</v>
      </c>
      <c r="AW34" s="6">
        <f t="shared" si="359"/>
        <v>1126.4166666666665</v>
      </c>
      <c r="AX34" s="11">
        <f t="shared" si="22"/>
        <v>-23382.335528969139</v>
      </c>
      <c r="AY34" s="6">
        <f t="shared" ref="AY34:BA34" si="360">AY33+(365/12)</f>
        <v>1126.4166666666665</v>
      </c>
      <c r="AZ34" s="11">
        <f t="shared" si="23"/>
        <v>-23382.335528969139</v>
      </c>
      <c r="BA34" s="6">
        <f t="shared" si="360"/>
        <v>1126.4166666666665</v>
      </c>
      <c r="BB34" s="11">
        <f t="shared" si="24"/>
        <v>-23382.335528969139</v>
      </c>
      <c r="BC34" s="6">
        <f t="shared" ref="BC34:BE34" si="361">BC33+(365/12)</f>
        <v>1126.4166666666665</v>
      </c>
      <c r="BD34" s="11">
        <f t="shared" si="25"/>
        <v>-23382.335528969139</v>
      </c>
      <c r="BE34" s="6">
        <f t="shared" si="361"/>
        <v>1126.4166666666665</v>
      </c>
      <c r="BF34" s="11">
        <f t="shared" si="26"/>
        <v>-23382.335528969139</v>
      </c>
      <c r="BG34" s="6">
        <f t="shared" ref="BG34:BI34" si="362">BG33+(365/12)</f>
        <v>1126.4166666666665</v>
      </c>
      <c r="BH34" s="11">
        <f t="shared" si="27"/>
        <v>-23382.335528969139</v>
      </c>
      <c r="BI34" s="6">
        <f t="shared" si="362"/>
        <v>1126.4166666666665</v>
      </c>
      <c r="BJ34" s="11">
        <f t="shared" si="28"/>
        <v>-23382.335528969139</v>
      </c>
      <c r="BK34" s="6">
        <f t="shared" ref="BK34:BM34" si="363">BK33+(365/12)</f>
        <v>1126.4166666666665</v>
      </c>
      <c r="BL34" s="11">
        <f t="shared" si="29"/>
        <v>-23382.335528969139</v>
      </c>
      <c r="BM34" s="6">
        <f t="shared" si="363"/>
        <v>1126.4166666666665</v>
      </c>
      <c r="BN34" s="11">
        <f t="shared" si="30"/>
        <v>-23382.335528969139</v>
      </c>
      <c r="BO34" s="6">
        <f t="shared" ref="BO34:BQ34" si="364">BO33+(365/12)</f>
        <v>1126.4166666666665</v>
      </c>
      <c r="BP34" s="11">
        <f t="shared" si="31"/>
        <v>-23382.335528969139</v>
      </c>
      <c r="BQ34" s="6">
        <f t="shared" si="364"/>
        <v>1126.4166666666665</v>
      </c>
      <c r="BR34" s="11">
        <f t="shared" si="32"/>
        <v>-23382.335528969139</v>
      </c>
      <c r="BS34" s="6">
        <f t="shared" ref="BS34:BU34" si="365">BS33+(365/12)</f>
        <v>1126.4166666666665</v>
      </c>
      <c r="BT34" s="11">
        <f t="shared" si="33"/>
        <v>-23382.335528969139</v>
      </c>
      <c r="BU34" s="6">
        <f t="shared" si="365"/>
        <v>1126.4166666666665</v>
      </c>
      <c r="BV34" s="11">
        <f t="shared" si="34"/>
        <v>-23382.335528969139</v>
      </c>
      <c r="BW34" s="6">
        <f t="shared" ref="BW34:BY34" si="366">BW33+(365/12)</f>
        <v>1126.4166666666665</v>
      </c>
      <c r="BX34" s="11">
        <f t="shared" si="35"/>
        <v>-23382.335528969139</v>
      </c>
      <c r="BY34" s="82">
        <f t="shared" si="366"/>
        <v>1126.4166666666665</v>
      </c>
      <c r="BZ34" s="11">
        <f t="shared" si="36"/>
        <v>-23382.335528969139</v>
      </c>
      <c r="CA34" s="4"/>
    </row>
    <row r="35" spans="1:79">
      <c r="A35" s="1" t="str">
        <f t="shared" si="183"/>
        <v/>
      </c>
      <c r="B35" s="1">
        <f t="shared" si="38"/>
        <v>29</v>
      </c>
      <c r="C35" s="13">
        <f t="shared" si="42"/>
        <v>3546497.5455695055</v>
      </c>
      <c r="D35" s="2">
        <f t="shared" si="43"/>
        <v>47863.661751499727</v>
      </c>
      <c r="E35" s="15">
        <f t="shared" si="4"/>
        <v>29631.539124863364</v>
      </c>
      <c r="F35" s="15">
        <f t="shared" si="328"/>
        <v>18232.122626636363</v>
      </c>
      <c r="G35" s="21">
        <f t="shared" si="329"/>
        <v>29631.539124863364</v>
      </c>
      <c r="H35" s="19">
        <f>'rent cash flow (do not modify)'!D34</f>
        <v>27000</v>
      </c>
      <c r="I35" s="22">
        <f>'rent cash flow (do not modify)'!E34</f>
        <v>27000</v>
      </c>
      <c r="J35" s="12">
        <f t="shared" si="40"/>
        <v>5100.5</v>
      </c>
      <c r="K35" s="2">
        <f t="shared" si="45"/>
        <v>416.66666666666669</v>
      </c>
      <c r="L35" s="2">
        <f t="shared" si="46"/>
        <v>83.333333333333329</v>
      </c>
      <c r="M35" s="13">
        <f t="shared" si="47"/>
        <v>166.66666666666666</v>
      </c>
      <c r="N35" s="2">
        <f t="shared" si="48"/>
        <v>83.333333333333329</v>
      </c>
      <c r="O35" s="7">
        <f t="shared" si="330"/>
        <v>8000</v>
      </c>
      <c r="P35" s="15">
        <f t="shared" si="5"/>
        <v>21129</v>
      </c>
      <c r="Q35" s="21">
        <f t="shared" si="6"/>
        <v>-23429.016161916945</v>
      </c>
      <c r="R35" s="4"/>
      <c r="S35" s="6">
        <f t="shared" si="49"/>
        <v>1156.8333333333333</v>
      </c>
      <c r="T35" s="10"/>
      <c r="U35" s="6">
        <f t="shared" si="49"/>
        <v>1156.8333333333333</v>
      </c>
      <c r="W35" s="6">
        <f t="shared" si="49"/>
        <v>1156.8333333333333</v>
      </c>
      <c r="X35" s="11">
        <f t="shared" si="9"/>
        <v>-23429.016161916945</v>
      </c>
      <c r="Y35" s="6">
        <f t="shared" si="50"/>
        <v>1156.8333333333333</v>
      </c>
      <c r="Z35" s="11">
        <f t="shared" si="10"/>
        <v>-23429.016161916945</v>
      </c>
      <c r="AA35" s="6">
        <f t="shared" si="50"/>
        <v>1156.8333333333333</v>
      </c>
      <c r="AB35" s="11">
        <f t="shared" si="11"/>
        <v>-23429.016161916945</v>
      </c>
      <c r="AC35" s="6">
        <f t="shared" si="50"/>
        <v>1156.8333333333333</v>
      </c>
      <c r="AD35" s="11">
        <f t="shared" si="12"/>
        <v>-23429.016161916945</v>
      </c>
      <c r="AE35" s="6">
        <f t="shared" ref="AE35:AG35" si="367">AE34+(365/12)</f>
        <v>1156.8333333333333</v>
      </c>
      <c r="AF35" s="11">
        <f t="shared" si="13"/>
        <v>-23429.016161916945</v>
      </c>
      <c r="AG35" s="6">
        <f t="shared" si="367"/>
        <v>1156.8333333333333</v>
      </c>
      <c r="AH35" s="11">
        <f t="shared" si="14"/>
        <v>-23429.016161916945</v>
      </c>
      <c r="AI35" s="6">
        <f t="shared" ref="AI35:AK35" si="368">AI34+(365/12)</f>
        <v>1156.8333333333333</v>
      </c>
      <c r="AJ35" s="11">
        <f t="shared" si="15"/>
        <v>-23429.016161916945</v>
      </c>
      <c r="AK35" s="6">
        <f t="shared" si="368"/>
        <v>1156.8333333333333</v>
      </c>
      <c r="AL35" s="11">
        <f t="shared" si="16"/>
        <v>-23429.016161916945</v>
      </c>
      <c r="AM35" s="6">
        <f t="shared" ref="AM35:AO35" si="369">AM34+(365/12)</f>
        <v>1156.8333333333333</v>
      </c>
      <c r="AN35" s="11">
        <f t="shared" si="17"/>
        <v>-23429.016161916945</v>
      </c>
      <c r="AO35" s="6">
        <f t="shared" si="369"/>
        <v>1156.8333333333333</v>
      </c>
      <c r="AP35" s="11">
        <f t="shared" si="18"/>
        <v>-23429.016161916945</v>
      </c>
      <c r="AQ35" s="6">
        <f t="shared" ref="AQ35:AS35" si="370">AQ34+(365/12)</f>
        <v>1156.8333333333333</v>
      </c>
      <c r="AR35" s="11">
        <f t="shared" si="19"/>
        <v>-23429.016161916945</v>
      </c>
      <c r="AS35" s="6">
        <f t="shared" si="370"/>
        <v>1156.8333333333333</v>
      </c>
      <c r="AT35" s="11">
        <f t="shared" si="20"/>
        <v>-23429.016161916945</v>
      </c>
      <c r="AU35" s="6">
        <f t="shared" ref="AU35:AW35" si="371">AU34+(365/12)</f>
        <v>1156.8333333333333</v>
      </c>
      <c r="AV35" s="11">
        <f t="shared" si="21"/>
        <v>-23429.016161916945</v>
      </c>
      <c r="AW35" s="6">
        <f t="shared" si="371"/>
        <v>1156.8333333333333</v>
      </c>
      <c r="AX35" s="11">
        <f t="shared" si="22"/>
        <v>-23429.016161916945</v>
      </c>
      <c r="AY35" s="6">
        <f t="shared" ref="AY35:BA35" si="372">AY34+(365/12)</f>
        <v>1156.8333333333333</v>
      </c>
      <c r="AZ35" s="11">
        <f t="shared" si="23"/>
        <v>-23429.016161916945</v>
      </c>
      <c r="BA35" s="6">
        <f t="shared" si="372"/>
        <v>1156.8333333333333</v>
      </c>
      <c r="BB35" s="11">
        <f t="shared" si="24"/>
        <v>-23429.016161916945</v>
      </c>
      <c r="BC35" s="6">
        <f t="shared" ref="BC35:BE35" si="373">BC34+(365/12)</f>
        <v>1156.8333333333333</v>
      </c>
      <c r="BD35" s="11">
        <f t="shared" si="25"/>
        <v>-23429.016161916945</v>
      </c>
      <c r="BE35" s="6">
        <f t="shared" si="373"/>
        <v>1156.8333333333333</v>
      </c>
      <c r="BF35" s="11">
        <f t="shared" si="26"/>
        <v>-23429.016161916945</v>
      </c>
      <c r="BG35" s="6">
        <f t="shared" ref="BG35:BI35" si="374">BG34+(365/12)</f>
        <v>1156.8333333333333</v>
      </c>
      <c r="BH35" s="11">
        <f t="shared" si="27"/>
        <v>-23429.016161916945</v>
      </c>
      <c r="BI35" s="6">
        <f t="shared" si="374"/>
        <v>1156.8333333333333</v>
      </c>
      <c r="BJ35" s="11">
        <f t="shared" si="28"/>
        <v>-23429.016161916945</v>
      </c>
      <c r="BK35" s="6">
        <f t="shared" ref="BK35:BM35" si="375">BK34+(365/12)</f>
        <v>1156.8333333333333</v>
      </c>
      <c r="BL35" s="11">
        <f t="shared" si="29"/>
        <v>-23429.016161916945</v>
      </c>
      <c r="BM35" s="6">
        <f t="shared" si="375"/>
        <v>1156.8333333333333</v>
      </c>
      <c r="BN35" s="11">
        <f t="shared" si="30"/>
        <v>-23429.016161916945</v>
      </c>
      <c r="BO35" s="6">
        <f t="shared" ref="BO35:BQ35" si="376">BO34+(365/12)</f>
        <v>1156.8333333333333</v>
      </c>
      <c r="BP35" s="11">
        <f t="shared" si="31"/>
        <v>-23429.016161916945</v>
      </c>
      <c r="BQ35" s="6">
        <f t="shared" si="376"/>
        <v>1156.8333333333333</v>
      </c>
      <c r="BR35" s="11">
        <f t="shared" si="32"/>
        <v>-23429.016161916945</v>
      </c>
      <c r="BS35" s="6">
        <f t="shared" ref="BS35:BU35" si="377">BS34+(365/12)</f>
        <v>1156.8333333333333</v>
      </c>
      <c r="BT35" s="11">
        <f t="shared" si="33"/>
        <v>-23429.016161916945</v>
      </c>
      <c r="BU35" s="6">
        <f t="shared" si="377"/>
        <v>1156.8333333333333</v>
      </c>
      <c r="BV35" s="11">
        <f t="shared" si="34"/>
        <v>-23429.016161916945</v>
      </c>
      <c r="BW35" s="6">
        <f t="shared" ref="BW35:BY35" si="378">BW34+(365/12)</f>
        <v>1156.8333333333333</v>
      </c>
      <c r="BX35" s="11">
        <f t="shared" si="35"/>
        <v>-23429.016161916945</v>
      </c>
      <c r="BY35" s="82">
        <f t="shared" si="378"/>
        <v>1156.8333333333333</v>
      </c>
      <c r="BZ35" s="11">
        <f t="shared" si="36"/>
        <v>-23429.016161916945</v>
      </c>
      <c r="CA35" s="4"/>
    </row>
    <row r="36" spans="1:79">
      <c r="A36" s="1" t="str">
        <f t="shared" si="183"/>
        <v/>
      </c>
      <c r="B36" s="1">
        <f t="shared" si="38"/>
        <v>30</v>
      </c>
      <c r="C36" s="13">
        <f t="shared" si="42"/>
        <v>3528265.4229428694</v>
      </c>
      <c r="D36" s="2">
        <f t="shared" si="43"/>
        <v>47863.661751499727</v>
      </c>
      <c r="E36" s="15">
        <f t="shared" si="4"/>
        <v>29479.206901874692</v>
      </c>
      <c r="F36" s="15">
        <f t="shared" si="328"/>
        <v>18384.454849625035</v>
      </c>
      <c r="G36" s="21">
        <f t="shared" si="329"/>
        <v>29479.206901874692</v>
      </c>
      <c r="H36" s="19">
        <f>'rent cash flow (do not modify)'!D35</f>
        <v>27000</v>
      </c>
      <c r="I36" s="22">
        <f>'rent cash flow (do not modify)'!E35</f>
        <v>27000</v>
      </c>
      <c r="J36" s="12">
        <f t="shared" si="40"/>
        <v>5100.5</v>
      </c>
      <c r="K36" s="2">
        <f t="shared" si="45"/>
        <v>416.66666666666669</v>
      </c>
      <c r="L36" s="2">
        <f t="shared" si="46"/>
        <v>83.333333333333329</v>
      </c>
      <c r="M36" s="13">
        <f t="shared" si="47"/>
        <v>166.66666666666666</v>
      </c>
      <c r="N36" s="2">
        <f t="shared" si="48"/>
        <v>83.333333333333329</v>
      </c>
      <c r="O36" s="7">
        <f t="shared" si="330"/>
        <v>8000</v>
      </c>
      <c r="P36" s="15">
        <f t="shared" si="5"/>
        <v>21129</v>
      </c>
      <c r="Q36" s="21">
        <f t="shared" si="6"/>
        <v>-23476.086818820448</v>
      </c>
      <c r="R36" s="4"/>
      <c r="S36" s="6">
        <f t="shared" si="49"/>
        <v>1187.25</v>
      </c>
      <c r="T36" s="10"/>
      <c r="U36" s="6">
        <f t="shared" si="49"/>
        <v>1187.25</v>
      </c>
      <c r="W36" s="6">
        <f t="shared" si="49"/>
        <v>1187.25</v>
      </c>
      <c r="X36" s="11">
        <f t="shared" si="9"/>
        <v>-23476.086818820448</v>
      </c>
      <c r="Y36" s="6">
        <f t="shared" si="50"/>
        <v>1187.25</v>
      </c>
      <c r="Z36" s="11">
        <f t="shared" si="10"/>
        <v>-23476.086818820448</v>
      </c>
      <c r="AA36" s="6">
        <f t="shared" si="50"/>
        <v>1187.25</v>
      </c>
      <c r="AB36" s="11">
        <f t="shared" si="11"/>
        <v>-23476.086818820448</v>
      </c>
      <c r="AC36" s="6">
        <f t="shared" si="50"/>
        <v>1187.25</v>
      </c>
      <c r="AD36" s="11">
        <f t="shared" si="12"/>
        <v>-23476.086818820448</v>
      </c>
      <c r="AE36" s="6">
        <f t="shared" ref="AE36:AG36" si="379">AE35+(365/12)</f>
        <v>1187.25</v>
      </c>
      <c r="AF36" s="11">
        <f t="shared" si="13"/>
        <v>-23476.086818820448</v>
      </c>
      <c r="AG36" s="6">
        <f t="shared" si="379"/>
        <v>1187.25</v>
      </c>
      <c r="AH36" s="11">
        <f t="shared" si="14"/>
        <v>-23476.086818820448</v>
      </c>
      <c r="AI36" s="6">
        <f t="shared" ref="AI36:AK36" si="380">AI35+(365/12)</f>
        <v>1187.25</v>
      </c>
      <c r="AJ36" s="11">
        <f t="shared" si="15"/>
        <v>-23476.086818820448</v>
      </c>
      <c r="AK36" s="6">
        <f t="shared" si="380"/>
        <v>1187.25</v>
      </c>
      <c r="AL36" s="11">
        <f t="shared" si="16"/>
        <v>-23476.086818820448</v>
      </c>
      <c r="AM36" s="6">
        <f t="shared" ref="AM36:AO36" si="381">AM35+(365/12)</f>
        <v>1187.25</v>
      </c>
      <c r="AN36" s="11">
        <f t="shared" si="17"/>
        <v>-23476.086818820448</v>
      </c>
      <c r="AO36" s="6">
        <f t="shared" si="381"/>
        <v>1187.25</v>
      </c>
      <c r="AP36" s="11">
        <f t="shared" si="18"/>
        <v>-23476.086818820448</v>
      </c>
      <c r="AQ36" s="6">
        <f t="shared" ref="AQ36:AS36" si="382">AQ35+(365/12)</f>
        <v>1187.25</v>
      </c>
      <c r="AR36" s="11">
        <f t="shared" si="19"/>
        <v>-23476.086818820448</v>
      </c>
      <c r="AS36" s="6">
        <f t="shared" si="382"/>
        <v>1187.25</v>
      </c>
      <c r="AT36" s="11">
        <f t="shared" si="20"/>
        <v>-23476.086818820448</v>
      </c>
      <c r="AU36" s="6">
        <f t="shared" ref="AU36:AW36" si="383">AU35+(365/12)</f>
        <v>1187.25</v>
      </c>
      <c r="AV36" s="11">
        <f t="shared" si="21"/>
        <v>-23476.086818820448</v>
      </c>
      <c r="AW36" s="6">
        <f t="shared" si="383"/>
        <v>1187.25</v>
      </c>
      <c r="AX36" s="11">
        <f t="shared" si="22"/>
        <v>-23476.086818820448</v>
      </c>
      <c r="AY36" s="6">
        <f t="shared" ref="AY36:BA36" si="384">AY35+(365/12)</f>
        <v>1187.25</v>
      </c>
      <c r="AZ36" s="11">
        <f t="shared" si="23"/>
        <v>-23476.086818820448</v>
      </c>
      <c r="BA36" s="6">
        <f t="shared" si="384"/>
        <v>1187.25</v>
      </c>
      <c r="BB36" s="11">
        <f t="shared" si="24"/>
        <v>-23476.086818820448</v>
      </c>
      <c r="BC36" s="6">
        <f t="shared" ref="BC36:BE36" si="385">BC35+(365/12)</f>
        <v>1187.25</v>
      </c>
      <c r="BD36" s="11">
        <f t="shared" si="25"/>
        <v>-23476.086818820448</v>
      </c>
      <c r="BE36" s="6">
        <f t="shared" si="385"/>
        <v>1187.25</v>
      </c>
      <c r="BF36" s="11">
        <f t="shared" si="26"/>
        <v>-23476.086818820448</v>
      </c>
      <c r="BG36" s="6">
        <f t="shared" ref="BG36:BI36" si="386">BG35+(365/12)</f>
        <v>1187.25</v>
      </c>
      <c r="BH36" s="11">
        <f t="shared" si="27"/>
        <v>-23476.086818820448</v>
      </c>
      <c r="BI36" s="6">
        <f t="shared" si="386"/>
        <v>1187.25</v>
      </c>
      <c r="BJ36" s="11">
        <f t="shared" si="28"/>
        <v>-23476.086818820448</v>
      </c>
      <c r="BK36" s="6">
        <f t="shared" ref="BK36:BM36" si="387">BK35+(365/12)</f>
        <v>1187.25</v>
      </c>
      <c r="BL36" s="11">
        <f t="shared" si="29"/>
        <v>-23476.086818820448</v>
      </c>
      <c r="BM36" s="6">
        <f t="shared" si="387"/>
        <v>1187.25</v>
      </c>
      <c r="BN36" s="11">
        <f t="shared" si="30"/>
        <v>-23476.086818820448</v>
      </c>
      <c r="BO36" s="6">
        <f t="shared" ref="BO36:BQ36" si="388">BO35+(365/12)</f>
        <v>1187.25</v>
      </c>
      <c r="BP36" s="11">
        <f t="shared" si="31"/>
        <v>-23476.086818820448</v>
      </c>
      <c r="BQ36" s="6">
        <f t="shared" si="388"/>
        <v>1187.25</v>
      </c>
      <c r="BR36" s="11">
        <f t="shared" si="32"/>
        <v>-23476.086818820448</v>
      </c>
      <c r="BS36" s="6">
        <f t="shared" ref="BS36:BU36" si="389">BS35+(365/12)</f>
        <v>1187.25</v>
      </c>
      <c r="BT36" s="11">
        <f t="shared" si="33"/>
        <v>-23476.086818820448</v>
      </c>
      <c r="BU36" s="6">
        <f t="shared" si="389"/>
        <v>1187.25</v>
      </c>
      <c r="BV36" s="11">
        <f t="shared" si="34"/>
        <v>-23476.086818820448</v>
      </c>
      <c r="BW36" s="6">
        <f t="shared" ref="BW36:BY36" si="390">BW35+(365/12)</f>
        <v>1187.25</v>
      </c>
      <c r="BX36" s="11">
        <f t="shared" si="35"/>
        <v>-23476.086818820448</v>
      </c>
      <c r="BY36" s="82">
        <f t="shared" si="390"/>
        <v>1187.25</v>
      </c>
      <c r="BZ36" s="11">
        <f t="shared" si="36"/>
        <v>-23476.086818820448</v>
      </c>
      <c r="CA36" s="4"/>
    </row>
    <row r="37" spans="1:79">
      <c r="A37" s="1" t="str">
        <f t="shared" si="183"/>
        <v/>
      </c>
      <c r="B37" s="1">
        <f t="shared" si="38"/>
        <v>31</v>
      </c>
      <c r="C37" s="13">
        <f t="shared" si="42"/>
        <v>3509880.9680932444</v>
      </c>
      <c r="D37" s="2">
        <f t="shared" si="43"/>
        <v>47863.661751499727</v>
      </c>
      <c r="E37" s="15">
        <f t="shared" si="4"/>
        <v>29325.601919447312</v>
      </c>
      <c r="F37" s="15">
        <f t="shared" si="328"/>
        <v>18538.059832052415</v>
      </c>
      <c r="G37" s="21">
        <f t="shared" si="329"/>
        <v>29325.601919447312</v>
      </c>
      <c r="H37" s="19">
        <f>'rent cash flow (do not modify)'!D36</f>
        <v>27000</v>
      </c>
      <c r="I37" s="22">
        <f>'rent cash flow (do not modify)'!E36</f>
        <v>27000</v>
      </c>
      <c r="J37" s="12">
        <f t="shared" si="40"/>
        <v>5100.5</v>
      </c>
      <c r="K37" s="2">
        <f t="shared" si="45"/>
        <v>416.66666666666669</v>
      </c>
      <c r="L37" s="2">
        <f t="shared" si="46"/>
        <v>83.333333333333329</v>
      </c>
      <c r="M37" s="13">
        <f t="shared" si="47"/>
        <v>166.66666666666666</v>
      </c>
      <c r="N37" s="2">
        <f t="shared" si="48"/>
        <v>83.333333333333329</v>
      </c>
      <c r="O37" s="7">
        <f t="shared" si="330"/>
        <v>8000</v>
      </c>
      <c r="P37" s="15">
        <f t="shared" si="5"/>
        <v>21129</v>
      </c>
      <c r="Q37" s="21">
        <f t="shared" si="6"/>
        <v>-23523.550758390506</v>
      </c>
      <c r="R37" s="4"/>
      <c r="S37" s="6">
        <f t="shared" si="49"/>
        <v>1217.6666666666667</v>
      </c>
      <c r="T37" s="10"/>
      <c r="U37" s="6">
        <f t="shared" si="49"/>
        <v>1217.6666666666667</v>
      </c>
      <c r="W37" s="6">
        <f t="shared" si="49"/>
        <v>1217.6666666666667</v>
      </c>
      <c r="X37" s="11">
        <f t="shared" si="9"/>
        <v>-23523.550758390506</v>
      </c>
      <c r="Y37" s="6">
        <f t="shared" si="50"/>
        <v>1217.6666666666667</v>
      </c>
      <c r="Z37" s="11">
        <f t="shared" si="10"/>
        <v>-23523.550758390506</v>
      </c>
      <c r="AA37" s="6">
        <f t="shared" si="50"/>
        <v>1217.6666666666667</v>
      </c>
      <c r="AB37" s="11">
        <f t="shared" si="11"/>
        <v>-23523.550758390506</v>
      </c>
      <c r="AC37" s="6">
        <f t="shared" si="50"/>
        <v>1217.6666666666667</v>
      </c>
      <c r="AD37" s="11">
        <f t="shared" si="12"/>
        <v>-23523.550758390506</v>
      </c>
      <c r="AE37" s="6">
        <f t="shared" ref="AE37:AG37" si="391">AE36+(365/12)</f>
        <v>1217.6666666666667</v>
      </c>
      <c r="AF37" s="11">
        <f t="shared" si="13"/>
        <v>-23523.550758390506</v>
      </c>
      <c r="AG37" s="6">
        <f t="shared" si="391"/>
        <v>1217.6666666666667</v>
      </c>
      <c r="AH37" s="11">
        <f t="shared" si="14"/>
        <v>-23523.550758390506</v>
      </c>
      <c r="AI37" s="6">
        <f t="shared" ref="AI37:AK37" si="392">AI36+(365/12)</f>
        <v>1217.6666666666667</v>
      </c>
      <c r="AJ37" s="11">
        <f t="shared" si="15"/>
        <v>-23523.550758390506</v>
      </c>
      <c r="AK37" s="6">
        <f t="shared" si="392"/>
        <v>1217.6666666666667</v>
      </c>
      <c r="AL37" s="11">
        <f t="shared" si="16"/>
        <v>-23523.550758390506</v>
      </c>
      <c r="AM37" s="6">
        <f t="shared" ref="AM37:AO37" si="393">AM36+(365/12)</f>
        <v>1217.6666666666667</v>
      </c>
      <c r="AN37" s="11">
        <f t="shared" si="17"/>
        <v>-23523.550758390506</v>
      </c>
      <c r="AO37" s="6">
        <f t="shared" si="393"/>
        <v>1217.6666666666667</v>
      </c>
      <c r="AP37" s="11">
        <f t="shared" si="18"/>
        <v>-23523.550758390506</v>
      </c>
      <c r="AQ37" s="6">
        <f t="shared" ref="AQ37:AS37" si="394">AQ36+(365/12)</f>
        <v>1217.6666666666667</v>
      </c>
      <c r="AR37" s="11">
        <f t="shared" si="19"/>
        <v>-23523.550758390506</v>
      </c>
      <c r="AS37" s="6">
        <f t="shared" si="394"/>
        <v>1217.6666666666667</v>
      </c>
      <c r="AT37" s="11">
        <f t="shared" si="20"/>
        <v>-23523.550758390506</v>
      </c>
      <c r="AU37" s="6">
        <f t="shared" ref="AU37:AW37" si="395">AU36+(365/12)</f>
        <v>1217.6666666666667</v>
      </c>
      <c r="AV37" s="11">
        <f t="shared" si="21"/>
        <v>-23523.550758390506</v>
      </c>
      <c r="AW37" s="6">
        <f t="shared" si="395"/>
        <v>1217.6666666666667</v>
      </c>
      <c r="AX37" s="11">
        <f t="shared" si="22"/>
        <v>-23523.550758390506</v>
      </c>
      <c r="AY37" s="6">
        <f t="shared" ref="AY37:BA37" si="396">AY36+(365/12)</f>
        <v>1217.6666666666667</v>
      </c>
      <c r="AZ37" s="11">
        <f t="shared" si="23"/>
        <v>-23523.550758390506</v>
      </c>
      <c r="BA37" s="6">
        <f t="shared" si="396"/>
        <v>1217.6666666666667</v>
      </c>
      <c r="BB37" s="11">
        <f t="shared" si="24"/>
        <v>-23523.550758390506</v>
      </c>
      <c r="BC37" s="6">
        <f t="shared" ref="BC37:BE37" si="397">BC36+(365/12)</f>
        <v>1217.6666666666667</v>
      </c>
      <c r="BD37" s="11">
        <f t="shared" si="25"/>
        <v>-23523.550758390506</v>
      </c>
      <c r="BE37" s="6">
        <f t="shared" si="397"/>
        <v>1217.6666666666667</v>
      </c>
      <c r="BF37" s="11">
        <f t="shared" si="26"/>
        <v>-23523.550758390506</v>
      </c>
      <c r="BG37" s="6">
        <f t="shared" ref="BG37:BI37" si="398">BG36+(365/12)</f>
        <v>1217.6666666666667</v>
      </c>
      <c r="BH37" s="11">
        <f t="shared" si="27"/>
        <v>-23523.550758390506</v>
      </c>
      <c r="BI37" s="6">
        <f t="shared" si="398"/>
        <v>1217.6666666666667</v>
      </c>
      <c r="BJ37" s="11">
        <f t="shared" si="28"/>
        <v>-23523.550758390506</v>
      </c>
      <c r="BK37" s="6">
        <f t="shared" ref="BK37:BM37" si="399">BK36+(365/12)</f>
        <v>1217.6666666666667</v>
      </c>
      <c r="BL37" s="11">
        <f t="shared" si="29"/>
        <v>-23523.550758390506</v>
      </c>
      <c r="BM37" s="6">
        <f t="shared" si="399"/>
        <v>1217.6666666666667</v>
      </c>
      <c r="BN37" s="11">
        <f t="shared" si="30"/>
        <v>-23523.550758390506</v>
      </c>
      <c r="BO37" s="6">
        <f t="shared" ref="BO37:BQ37" si="400">BO36+(365/12)</f>
        <v>1217.6666666666667</v>
      </c>
      <c r="BP37" s="11">
        <f t="shared" si="31"/>
        <v>-23523.550758390506</v>
      </c>
      <c r="BQ37" s="6">
        <f t="shared" si="400"/>
        <v>1217.6666666666667</v>
      </c>
      <c r="BR37" s="11">
        <f t="shared" si="32"/>
        <v>-23523.550758390506</v>
      </c>
      <c r="BS37" s="6">
        <f t="shared" ref="BS37:BU37" si="401">BS36+(365/12)</f>
        <v>1217.6666666666667</v>
      </c>
      <c r="BT37" s="11">
        <f t="shared" si="33"/>
        <v>-23523.550758390506</v>
      </c>
      <c r="BU37" s="6">
        <f t="shared" si="401"/>
        <v>1217.6666666666667</v>
      </c>
      <c r="BV37" s="11">
        <f t="shared" si="34"/>
        <v>-23523.550758390506</v>
      </c>
      <c r="BW37" s="6">
        <f t="shared" ref="BW37:BY37" si="402">BW36+(365/12)</f>
        <v>1217.6666666666667</v>
      </c>
      <c r="BX37" s="11">
        <f t="shared" si="35"/>
        <v>-23523.550758390506</v>
      </c>
      <c r="BY37" s="82">
        <f t="shared" si="402"/>
        <v>1217.6666666666667</v>
      </c>
      <c r="BZ37" s="11">
        <f t="shared" si="36"/>
        <v>-23523.550758390506</v>
      </c>
      <c r="CA37" s="4"/>
    </row>
    <row r="38" spans="1:79">
      <c r="A38" s="1" t="str">
        <f t="shared" si="183"/>
        <v/>
      </c>
      <c r="B38" s="1">
        <f t="shared" si="38"/>
        <v>32</v>
      </c>
      <c r="C38" s="13">
        <f t="shared" si="42"/>
        <v>3491342.908261192</v>
      </c>
      <c r="D38" s="2">
        <f t="shared" si="43"/>
        <v>47863.661751499727</v>
      </c>
      <c r="E38" s="15">
        <f t="shared" si="4"/>
        <v>29170.71354347797</v>
      </c>
      <c r="F38" s="15">
        <f t="shared" si="328"/>
        <v>18692.948208021757</v>
      </c>
      <c r="G38" s="21">
        <f t="shared" si="329"/>
        <v>29170.71354347797</v>
      </c>
      <c r="H38" s="19">
        <f>'rent cash flow (do not modify)'!D37</f>
        <v>27000</v>
      </c>
      <c r="I38" s="22">
        <f>'rent cash flow (do not modify)'!E37</f>
        <v>27000</v>
      </c>
      <c r="J38" s="12">
        <f t="shared" si="40"/>
        <v>5100.5</v>
      </c>
      <c r="K38" s="2">
        <f t="shared" si="45"/>
        <v>416.66666666666669</v>
      </c>
      <c r="L38" s="2">
        <f t="shared" si="46"/>
        <v>83.333333333333329</v>
      </c>
      <c r="M38" s="13">
        <f t="shared" si="47"/>
        <v>166.66666666666666</v>
      </c>
      <c r="N38" s="2">
        <f t="shared" si="48"/>
        <v>83.333333333333329</v>
      </c>
      <c r="O38" s="7">
        <f t="shared" si="330"/>
        <v>8000</v>
      </c>
      <c r="P38" s="15">
        <f t="shared" si="5"/>
        <v>21129</v>
      </c>
      <c r="Q38" s="21">
        <f t="shared" si="6"/>
        <v>-23571.411266565032</v>
      </c>
      <c r="R38" s="4"/>
      <c r="S38" s="6">
        <f t="shared" si="49"/>
        <v>1248.0833333333335</v>
      </c>
      <c r="T38" s="10"/>
      <c r="U38" s="6">
        <f t="shared" si="49"/>
        <v>1248.0833333333335</v>
      </c>
      <c r="W38" s="6">
        <f t="shared" si="49"/>
        <v>1248.0833333333335</v>
      </c>
      <c r="X38" s="11">
        <f t="shared" si="9"/>
        <v>-23571.411266565032</v>
      </c>
      <c r="Y38" s="6">
        <f t="shared" si="50"/>
        <v>1248.0833333333335</v>
      </c>
      <c r="Z38" s="11">
        <f t="shared" si="10"/>
        <v>-23571.411266565032</v>
      </c>
      <c r="AA38" s="6">
        <f t="shared" si="50"/>
        <v>1248.0833333333335</v>
      </c>
      <c r="AB38" s="11">
        <f t="shared" si="11"/>
        <v>-23571.411266565032</v>
      </c>
      <c r="AC38" s="6">
        <f t="shared" si="50"/>
        <v>1248.0833333333335</v>
      </c>
      <c r="AD38" s="11">
        <f t="shared" si="12"/>
        <v>-23571.411266565032</v>
      </c>
      <c r="AE38" s="6">
        <f t="shared" ref="AE38:AG38" si="403">AE37+(365/12)</f>
        <v>1248.0833333333335</v>
      </c>
      <c r="AF38" s="11">
        <f t="shared" si="13"/>
        <v>-23571.411266565032</v>
      </c>
      <c r="AG38" s="6">
        <f t="shared" si="403"/>
        <v>1248.0833333333335</v>
      </c>
      <c r="AH38" s="11">
        <f t="shared" si="14"/>
        <v>-23571.411266565032</v>
      </c>
      <c r="AI38" s="6">
        <f t="shared" ref="AI38:AK38" si="404">AI37+(365/12)</f>
        <v>1248.0833333333335</v>
      </c>
      <c r="AJ38" s="11">
        <f t="shared" si="15"/>
        <v>-23571.411266565032</v>
      </c>
      <c r="AK38" s="6">
        <f t="shared" si="404"/>
        <v>1248.0833333333335</v>
      </c>
      <c r="AL38" s="11">
        <f t="shared" si="16"/>
        <v>-23571.411266565032</v>
      </c>
      <c r="AM38" s="6">
        <f t="shared" ref="AM38:AO38" si="405">AM37+(365/12)</f>
        <v>1248.0833333333335</v>
      </c>
      <c r="AN38" s="11">
        <f t="shared" si="17"/>
        <v>-23571.411266565032</v>
      </c>
      <c r="AO38" s="6">
        <f t="shared" si="405"/>
        <v>1248.0833333333335</v>
      </c>
      <c r="AP38" s="11">
        <f t="shared" si="18"/>
        <v>-23571.411266565032</v>
      </c>
      <c r="AQ38" s="6">
        <f t="shared" ref="AQ38:AS38" si="406">AQ37+(365/12)</f>
        <v>1248.0833333333335</v>
      </c>
      <c r="AR38" s="11">
        <f t="shared" si="19"/>
        <v>-23571.411266565032</v>
      </c>
      <c r="AS38" s="6">
        <f t="shared" si="406"/>
        <v>1248.0833333333335</v>
      </c>
      <c r="AT38" s="11">
        <f t="shared" si="20"/>
        <v>-23571.411266565032</v>
      </c>
      <c r="AU38" s="6">
        <f t="shared" ref="AU38:AW38" si="407">AU37+(365/12)</f>
        <v>1248.0833333333335</v>
      </c>
      <c r="AV38" s="11">
        <f t="shared" si="21"/>
        <v>-23571.411266565032</v>
      </c>
      <c r="AW38" s="6">
        <f t="shared" si="407"/>
        <v>1248.0833333333335</v>
      </c>
      <c r="AX38" s="11">
        <f t="shared" si="22"/>
        <v>-23571.411266565032</v>
      </c>
      <c r="AY38" s="6">
        <f t="shared" ref="AY38:BA38" si="408">AY37+(365/12)</f>
        <v>1248.0833333333335</v>
      </c>
      <c r="AZ38" s="11">
        <f t="shared" si="23"/>
        <v>-23571.411266565032</v>
      </c>
      <c r="BA38" s="6">
        <f t="shared" si="408"/>
        <v>1248.0833333333335</v>
      </c>
      <c r="BB38" s="11">
        <f t="shared" si="24"/>
        <v>-23571.411266565032</v>
      </c>
      <c r="BC38" s="6">
        <f t="shared" ref="BC38:BE38" si="409">BC37+(365/12)</f>
        <v>1248.0833333333335</v>
      </c>
      <c r="BD38" s="11">
        <f t="shared" si="25"/>
        <v>-23571.411266565032</v>
      </c>
      <c r="BE38" s="6">
        <f t="shared" si="409"/>
        <v>1248.0833333333335</v>
      </c>
      <c r="BF38" s="11">
        <f t="shared" si="26"/>
        <v>-23571.411266565032</v>
      </c>
      <c r="BG38" s="6">
        <f t="shared" ref="BG38:BI38" si="410">BG37+(365/12)</f>
        <v>1248.0833333333335</v>
      </c>
      <c r="BH38" s="11">
        <f t="shared" si="27"/>
        <v>-23571.411266565032</v>
      </c>
      <c r="BI38" s="6">
        <f t="shared" si="410"/>
        <v>1248.0833333333335</v>
      </c>
      <c r="BJ38" s="11">
        <f t="shared" si="28"/>
        <v>-23571.411266565032</v>
      </c>
      <c r="BK38" s="6">
        <f t="shared" ref="BK38:BM38" si="411">BK37+(365/12)</f>
        <v>1248.0833333333335</v>
      </c>
      <c r="BL38" s="11">
        <f t="shared" si="29"/>
        <v>-23571.411266565032</v>
      </c>
      <c r="BM38" s="6">
        <f t="shared" si="411"/>
        <v>1248.0833333333335</v>
      </c>
      <c r="BN38" s="11">
        <f t="shared" si="30"/>
        <v>-23571.411266565032</v>
      </c>
      <c r="BO38" s="6">
        <f t="shared" ref="BO38:BQ38" si="412">BO37+(365/12)</f>
        <v>1248.0833333333335</v>
      </c>
      <c r="BP38" s="11">
        <f t="shared" si="31"/>
        <v>-23571.411266565032</v>
      </c>
      <c r="BQ38" s="6">
        <f t="shared" si="412"/>
        <v>1248.0833333333335</v>
      </c>
      <c r="BR38" s="11">
        <f t="shared" si="32"/>
        <v>-23571.411266565032</v>
      </c>
      <c r="BS38" s="6">
        <f t="shared" ref="BS38:BU38" si="413">BS37+(365/12)</f>
        <v>1248.0833333333335</v>
      </c>
      <c r="BT38" s="11">
        <f t="shared" si="33"/>
        <v>-23571.411266565032</v>
      </c>
      <c r="BU38" s="6">
        <f t="shared" si="413"/>
        <v>1248.0833333333335</v>
      </c>
      <c r="BV38" s="11">
        <f t="shared" si="34"/>
        <v>-23571.411266565032</v>
      </c>
      <c r="BW38" s="6">
        <f t="shared" ref="BW38:BY38" si="414">BW37+(365/12)</f>
        <v>1248.0833333333335</v>
      </c>
      <c r="BX38" s="11">
        <f t="shared" si="35"/>
        <v>-23571.411266565032</v>
      </c>
      <c r="BY38" s="82">
        <f t="shared" si="414"/>
        <v>1248.0833333333335</v>
      </c>
      <c r="BZ38" s="11">
        <f t="shared" si="36"/>
        <v>-23571.411266565032</v>
      </c>
      <c r="CA38" s="4"/>
    </row>
    <row r="39" spans="1:79">
      <c r="A39" s="1" t="str">
        <f t="shared" si="183"/>
        <v/>
      </c>
      <c r="B39" s="1">
        <f t="shared" si="38"/>
        <v>33</v>
      </c>
      <c r="C39" s="13">
        <f t="shared" si="42"/>
        <v>3472649.9600531701</v>
      </c>
      <c r="D39" s="2">
        <f t="shared" si="43"/>
        <v>47863.661751499727</v>
      </c>
      <c r="E39" s="15">
        <f t="shared" si="4"/>
        <v>29014.531051013819</v>
      </c>
      <c r="F39" s="15">
        <f t="shared" si="328"/>
        <v>18849.130700485908</v>
      </c>
      <c r="G39" s="21">
        <f t="shared" si="329"/>
        <v>29014.531051013819</v>
      </c>
      <c r="H39" s="19">
        <f>'rent cash flow (do not modify)'!D38</f>
        <v>27000</v>
      </c>
      <c r="I39" s="22">
        <f>'rent cash flow (do not modify)'!E38</f>
        <v>27000</v>
      </c>
      <c r="J39" s="12">
        <f t="shared" si="40"/>
        <v>5100.5</v>
      </c>
      <c r="K39" s="2">
        <f t="shared" si="45"/>
        <v>416.66666666666669</v>
      </c>
      <c r="L39" s="2">
        <f t="shared" si="46"/>
        <v>83.333333333333329</v>
      </c>
      <c r="M39" s="13">
        <f t="shared" si="47"/>
        <v>166.66666666666666</v>
      </c>
      <c r="N39" s="2">
        <f t="shared" si="48"/>
        <v>83.333333333333329</v>
      </c>
      <c r="O39" s="7">
        <f t="shared" si="330"/>
        <v>8000</v>
      </c>
      <c r="P39" s="15">
        <f t="shared" si="5"/>
        <v>21129</v>
      </c>
      <c r="Q39" s="21">
        <f t="shared" si="6"/>
        <v>-23619.671656736456</v>
      </c>
      <c r="R39" s="4"/>
      <c r="S39" s="6">
        <f t="shared" si="49"/>
        <v>1278.5000000000002</v>
      </c>
      <c r="T39" s="10"/>
      <c r="U39" s="6">
        <f t="shared" si="49"/>
        <v>1278.5000000000002</v>
      </c>
      <c r="W39" s="6">
        <f t="shared" si="49"/>
        <v>1278.5000000000002</v>
      </c>
      <c r="X39" s="11">
        <f t="shared" si="9"/>
        <v>-23619.671656736456</v>
      </c>
      <c r="Y39" s="6">
        <f t="shared" si="50"/>
        <v>1278.5000000000002</v>
      </c>
      <c r="Z39" s="11">
        <f t="shared" si="10"/>
        <v>-23619.671656736456</v>
      </c>
      <c r="AA39" s="6">
        <f t="shared" si="50"/>
        <v>1278.5000000000002</v>
      </c>
      <c r="AB39" s="11">
        <f t="shared" si="11"/>
        <v>-23619.671656736456</v>
      </c>
      <c r="AC39" s="6">
        <f t="shared" si="50"/>
        <v>1278.5000000000002</v>
      </c>
      <c r="AD39" s="11">
        <f t="shared" si="12"/>
        <v>-23619.671656736456</v>
      </c>
      <c r="AE39" s="6">
        <f t="shared" ref="AE39:AG39" si="415">AE38+(365/12)</f>
        <v>1278.5000000000002</v>
      </c>
      <c r="AF39" s="11">
        <f t="shared" si="13"/>
        <v>-23619.671656736456</v>
      </c>
      <c r="AG39" s="6">
        <f t="shared" si="415"/>
        <v>1278.5000000000002</v>
      </c>
      <c r="AH39" s="11">
        <f t="shared" si="14"/>
        <v>-23619.671656736456</v>
      </c>
      <c r="AI39" s="6">
        <f t="shared" ref="AI39:AK39" si="416">AI38+(365/12)</f>
        <v>1278.5000000000002</v>
      </c>
      <c r="AJ39" s="11">
        <f t="shared" si="15"/>
        <v>-23619.671656736456</v>
      </c>
      <c r="AK39" s="6">
        <f t="shared" si="416"/>
        <v>1278.5000000000002</v>
      </c>
      <c r="AL39" s="11">
        <f t="shared" si="16"/>
        <v>-23619.671656736456</v>
      </c>
      <c r="AM39" s="6">
        <f t="shared" ref="AM39:AO39" si="417">AM38+(365/12)</f>
        <v>1278.5000000000002</v>
      </c>
      <c r="AN39" s="11">
        <f t="shared" si="17"/>
        <v>-23619.671656736456</v>
      </c>
      <c r="AO39" s="6">
        <f t="shared" si="417"/>
        <v>1278.5000000000002</v>
      </c>
      <c r="AP39" s="11">
        <f t="shared" si="18"/>
        <v>-23619.671656736456</v>
      </c>
      <c r="AQ39" s="6">
        <f t="shared" ref="AQ39:AS39" si="418">AQ38+(365/12)</f>
        <v>1278.5000000000002</v>
      </c>
      <c r="AR39" s="11">
        <f t="shared" si="19"/>
        <v>-23619.671656736456</v>
      </c>
      <c r="AS39" s="6">
        <f t="shared" si="418"/>
        <v>1278.5000000000002</v>
      </c>
      <c r="AT39" s="11">
        <f t="shared" si="20"/>
        <v>-23619.671656736456</v>
      </c>
      <c r="AU39" s="6">
        <f t="shared" ref="AU39:AW39" si="419">AU38+(365/12)</f>
        <v>1278.5000000000002</v>
      </c>
      <c r="AV39" s="11">
        <f t="shared" si="21"/>
        <v>-23619.671656736456</v>
      </c>
      <c r="AW39" s="6">
        <f t="shared" si="419"/>
        <v>1278.5000000000002</v>
      </c>
      <c r="AX39" s="11">
        <f t="shared" si="22"/>
        <v>-23619.671656736456</v>
      </c>
      <c r="AY39" s="6">
        <f t="shared" ref="AY39:BA39" si="420">AY38+(365/12)</f>
        <v>1278.5000000000002</v>
      </c>
      <c r="AZ39" s="11">
        <f t="shared" si="23"/>
        <v>-23619.671656736456</v>
      </c>
      <c r="BA39" s="6">
        <f t="shared" si="420"/>
        <v>1278.5000000000002</v>
      </c>
      <c r="BB39" s="11">
        <f t="shared" si="24"/>
        <v>-23619.671656736456</v>
      </c>
      <c r="BC39" s="6">
        <f t="shared" ref="BC39:BE39" si="421">BC38+(365/12)</f>
        <v>1278.5000000000002</v>
      </c>
      <c r="BD39" s="11">
        <f t="shared" si="25"/>
        <v>-23619.671656736456</v>
      </c>
      <c r="BE39" s="6">
        <f t="shared" si="421"/>
        <v>1278.5000000000002</v>
      </c>
      <c r="BF39" s="11">
        <f t="shared" si="26"/>
        <v>-23619.671656736456</v>
      </c>
      <c r="BG39" s="6">
        <f t="shared" ref="BG39:BI39" si="422">BG38+(365/12)</f>
        <v>1278.5000000000002</v>
      </c>
      <c r="BH39" s="11">
        <f t="shared" si="27"/>
        <v>-23619.671656736456</v>
      </c>
      <c r="BI39" s="6">
        <f t="shared" si="422"/>
        <v>1278.5000000000002</v>
      </c>
      <c r="BJ39" s="11">
        <f t="shared" si="28"/>
        <v>-23619.671656736456</v>
      </c>
      <c r="BK39" s="6">
        <f t="shared" ref="BK39:BM39" si="423">BK38+(365/12)</f>
        <v>1278.5000000000002</v>
      </c>
      <c r="BL39" s="11">
        <f t="shared" si="29"/>
        <v>-23619.671656736456</v>
      </c>
      <c r="BM39" s="6">
        <f t="shared" si="423"/>
        <v>1278.5000000000002</v>
      </c>
      <c r="BN39" s="11">
        <f t="shared" si="30"/>
        <v>-23619.671656736456</v>
      </c>
      <c r="BO39" s="6">
        <f t="shared" ref="BO39:BQ39" si="424">BO38+(365/12)</f>
        <v>1278.5000000000002</v>
      </c>
      <c r="BP39" s="11">
        <f t="shared" si="31"/>
        <v>-23619.671656736456</v>
      </c>
      <c r="BQ39" s="6">
        <f t="shared" si="424"/>
        <v>1278.5000000000002</v>
      </c>
      <c r="BR39" s="11">
        <f t="shared" si="32"/>
        <v>-23619.671656736456</v>
      </c>
      <c r="BS39" s="6">
        <f t="shared" ref="BS39:BU39" si="425">BS38+(365/12)</f>
        <v>1278.5000000000002</v>
      </c>
      <c r="BT39" s="11">
        <f t="shared" si="33"/>
        <v>-23619.671656736456</v>
      </c>
      <c r="BU39" s="6">
        <f t="shared" si="425"/>
        <v>1278.5000000000002</v>
      </c>
      <c r="BV39" s="11">
        <f t="shared" si="34"/>
        <v>-23619.671656736456</v>
      </c>
      <c r="BW39" s="6">
        <f t="shared" ref="BW39:BY39" si="426">BW38+(365/12)</f>
        <v>1278.5000000000002</v>
      </c>
      <c r="BX39" s="11">
        <f t="shared" si="35"/>
        <v>-23619.671656736456</v>
      </c>
      <c r="BY39" s="82">
        <f t="shared" si="426"/>
        <v>1278.5000000000002</v>
      </c>
      <c r="BZ39" s="11">
        <f t="shared" si="36"/>
        <v>-23619.671656736456</v>
      </c>
      <c r="CA39" s="4"/>
    </row>
    <row r="40" spans="1:79">
      <c r="A40" s="1" t="str">
        <f t="shared" si="183"/>
        <v/>
      </c>
      <c r="B40" s="1">
        <f t="shared" si="38"/>
        <v>34</v>
      </c>
      <c r="C40" s="13">
        <f t="shared" si="42"/>
        <v>3453800.8293526843</v>
      </c>
      <c r="D40" s="2">
        <f t="shared" si="43"/>
        <v>47863.661751499727</v>
      </c>
      <c r="E40" s="15">
        <f t="shared" si="4"/>
        <v>28857.043629510074</v>
      </c>
      <c r="F40" s="15">
        <f t="shared" si="328"/>
        <v>19006.618121989653</v>
      </c>
      <c r="G40" s="21">
        <f t="shared" si="329"/>
        <v>28857.043629510074</v>
      </c>
      <c r="H40" s="19">
        <f>'rent cash flow (do not modify)'!D39</f>
        <v>27000</v>
      </c>
      <c r="I40" s="22">
        <f>'rent cash flow (do not modify)'!E39</f>
        <v>27000</v>
      </c>
      <c r="J40" s="12">
        <f t="shared" si="40"/>
        <v>5100.5</v>
      </c>
      <c r="K40" s="2">
        <f t="shared" si="45"/>
        <v>416.66666666666669</v>
      </c>
      <c r="L40" s="2">
        <f t="shared" si="46"/>
        <v>83.333333333333329</v>
      </c>
      <c r="M40" s="13">
        <f t="shared" si="47"/>
        <v>166.66666666666666</v>
      </c>
      <c r="N40" s="2">
        <f t="shared" si="48"/>
        <v>83.333333333333329</v>
      </c>
      <c r="O40" s="7">
        <f t="shared" si="330"/>
        <v>8000</v>
      </c>
      <c r="P40" s="15">
        <f t="shared" si="5"/>
        <v>21129</v>
      </c>
      <c r="Q40" s="21">
        <f t="shared" si="6"/>
        <v>-23668.335269981115</v>
      </c>
      <c r="R40" s="4"/>
      <c r="S40" s="6">
        <f t="shared" si="49"/>
        <v>1308.916666666667</v>
      </c>
      <c r="T40" s="10"/>
      <c r="U40" s="6">
        <f t="shared" si="49"/>
        <v>1308.916666666667</v>
      </c>
      <c r="W40" s="6">
        <f t="shared" si="49"/>
        <v>1308.916666666667</v>
      </c>
      <c r="X40" s="11">
        <f t="shared" si="9"/>
        <v>-23668.335269981115</v>
      </c>
      <c r="Y40" s="6">
        <f t="shared" si="50"/>
        <v>1308.916666666667</v>
      </c>
      <c r="Z40" s="11">
        <f t="shared" si="10"/>
        <v>-23668.335269981115</v>
      </c>
      <c r="AA40" s="6">
        <f t="shared" si="50"/>
        <v>1308.916666666667</v>
      </c>
      <c r="AB40" s="11">
        <f t="shared" si="11"/>
        <v>-23668.335269981115</v>
      </c>
      <c r="AC40" s="6">
        <f t="shared" si="50"/>
        <v>1308.916666666667</v>
      </c>
      <c r="AD40" s="11">
        <f t="shared" si="12"/>
        <v>-23668.335269981115</v>
      </c>
      <c r="AE40" s="6">
        <f t="shared" ref="AE40:AG40" si="427">AE39+(365/12)</f>
        <v>1308.916666666667</v>
      </c>
      <c r="AF40" s="11">
        <f t="shared" si="13"/>
        <v>-23668.335269981115</v>
      </c>
      <c r="AG40" s="6">
        <f t="shared" si="427"/>
        <v>1308.916666666667</v>
      </c>
      <c r="AH40" s="11">
        <f t="shared" si="14"/>
        <v>-23668.335269981115</v>
      </c>
      <c r="AI40" s="6">
        <f t="shared" ref="AI40:AK40" si="428">AI39+(365/12)</f>
        <v>1308.916666666667</v>
      </c>
      <c r="AJ40" s="11">
        <f t="shared" si="15"/>
        <v>-23668.335269981115</v>
      </c>
      <c r="AK40" s="6">
        <f t="shared" si="428"/>
        <v>1308.916666666667</v>
      </c>
      <c r="AL40" s="11">
        <f t="shared" si="16"/>
        <v>-23668.335269981115</v>
      </c>
      <c r="AM40" s="6">
        <f t="shared" ref="AM40:AO40" si="429">AM39+(365/12)</f>
        <v>1308.916666666667</v>
      </c>
      <c r="AN40" s="11">
        <f t="shared" si="17"/>
        <v>-23668.335269981115</v>
      </c>
      <c r="AO40" s="6">
        <f t="shared" si="429"/>
        <v>1308.916666666667</v>
      </c>
      <c r="AP40" s="11">
        <f t="shared" si="18"/>
        <v>-23668.335269981115</v>
      </c>
      <c r="AQ40" s="6">
        <f t="shared" ref="AQ40:AS40" si="430">AQ39+(365/12)</f>
        <v>1308.916666666667</v>
      </c>
      <c r="AR40" s="11">
        <f t="shared" si="19"/>
        <v>-23668.335269981115</v>
      </c>
      <c r="AS40" s="6">
        <f t="shared" si="430"/>
        <v>1308.916666666667</v>
      </c>
      <c r="AT40" s="11">
        <f t="shared" si="20"/>
        <v>-23668.335269981115</v>
      </c>
      <c r="AU40" s="6">
        <f t="shared" ref="AU40:AW40" si="431">AU39+(365/12)</f>
        <v>1308.916666666667</v>
      </c>
      <c r="AV40" s="11">
        <f t="shared" si="21"/>
        <v>-23668.335269981115</v>
      </c>
      <c r="AW40" s="6">
        <f t="shared" si="431"/>
        <v>1308.916666666667</v>
      </c>
      <c r="AX40" s="11">
        <f t="shared" si="22"/>
        <v>-23668.335269981115</v>
      </c>
      <c r="AY40" s="6">
        <f t="shared" ref="AY40:BA40" si="432">AY39+(365/12)</f>
        <v>1308.916666666667</v>
      </c>
      <c r="AZ40" s="11">
        <f t="shared" si="23"/>
        <v>-23668.335269981115</v>
      </c>
      <c r="BA40" s="6">
        <f t="shared" si="432"/>
        <v>1308.916666666667</v>
      </c>
      <c r="BB40" s="11">
        <f t="shared" si="24"/>
        <v>-23668.335269981115</v>
      </c>
      <c r="BC40" s="6">
        <f t="shared" ref="BC40:BE40" si="433">BC39+(365/12)</f>
        <v>1308.916666666667</v>
      </c>
      <c r="BD40" s="11">
        <f t="shared" si="25"/>
        <v>-23668.335269981115</v>
      </c>
      <c r="BE40" s="6">
        <f t="shared" si="433"/>
        <v>1308.916666666667</v>
      </c>
      <c r="BF40" s="11">
        <f t="shared" si="26"/>
        <v>-23668.335269981115</v>
      </c>
      <c r="BG40" s="6">
        <f t="shared" ref="BG40:BI40" si="434">BG39+(365/12)</f>
        <v>1308.916666666667</v>
      </c>
      <c r="BH40" s="11">
        <f t="shared" si="27"/>
        <v>-23668.335269981115</v>
      </c>
      <c r="BI40" s="6">
        <f t="shared" si="434"/>
        <v>1308.916666666667</v>
      </c>
      <c r="BJ40" s="11">
        <f t="shared" si="28"/>
        <v>-23668.335269981115</v>
      </c>
      <c r="BK40" s="6">
        <f t="shared" ref="BK40:BM40" si="435">BK39+(365/12)</f>
        <v>1308.916666666667</v>
      </c>
      <c r="BL40" s="11">
        <f t="shared" si="29"/>
        <v>-23668.335269981115</v>
      </c>
      <c r="BM40" s="6">
        <f t="shared" si="435"/>
        <v>1308.916666666667</v>
      </c>
      <c r="BN40" s="11">
        <f t="shared" si="30"/>
        <v>-23668.335269981115</v>
      </c>
      <c r="BO40" s="6">
        <f t="shared" ref="BO40:BQ40" si="436">BO39+(365/12)</f>
        <v>1308.916666666667</v>
      </c>
      <c r="BP40" s="11">
        <f t="shared" si="31"/>
        <v>-23668.335269981115</v>
      </c>
      <c r="BQ40" s="6">
        <f t="shared" si="436"/>
        <v>1308.916666666667</v>
      </c>
      <c r="BR40" s="11">
        <f t="shared" si="32"/>
        <v>-23668.335269981115</v>
      </c>
      <c r="BS40" s="6">
        <f t="shared" ref="BS40:BU40" si="437">BS39+(365/12)</f>
        <v>1308.916666666667</v>
      </c>
      <c r="BT40" s="11">
        <f t="shared" si="33"/>
        <v>-23668.335269981115</v>
      </c>
      <c r="BU40" s="6">
        <f t="shared" si="437"/>
        <v>1308.916666666667</v>
      </c>
      <c r="BV40" s="11">
        <f t="shared" si="34"/>
        <v>-23668.335269981115</v>
      </c>
      <c r="BW40" s="6">
        <f t="shared" ref="BW40:BY40" si="438">BW39+(365/12)</f>
        <v>1308.916666666667</v>
      </c>
      <c r="BX40" s="11">
        <f t="shared" si="35"/>
        <v>-23668.335269981115</v>
      </c>
      <c r="BY40" s="82">
        <f t="shared" si="438"/>
        <v>1308.916666666667</v>
      </c>
      <c r="BZ40" s="11">
        <f t="shared" si="36"/>
        <v>-23668.335269981115</v>
      </c>
      <c r="CA40" s="4"/>
    </row>
    <row r="41" spans="1:79">
      <c r="A41" s="1" t="str">
        <f t="shared" si="183"/>
        <v/>
      </c>
      <c r="B41" s="1">
        <f t="shared" si="38"/>
        <v>35</v>
      </c>
      <c r="C41" s="13">
        <f t="shared" si="42"/>
        <v>3434794.2112306948</v>
      </c>
      <c r="D41" s="2">
        <f t="shared" si="43"/>
        <v>47863.661751499727</v>
      </c>
      <c r="E41" s="15">
        <f t="shared" si="4"/>
        <v>28698.240376081449</v>
      </c>
      <c r="F41" s="15">
        <f t="shared" si="328"/>
        <v>19165.421375418278</v>
      </c>
      <c r="G41" s="21">
        <f t="shared" si="329"/>
        <v>28698.240376081449</v>
      </c>
      <c r="H41" s="19">
        <f>'rent cash flow (do not modify)'!D40</f>
        <v>27000</v>
      </c>
      <c r="I41" s="22">
        <f>'rent cash flow (do not modify)'!E40</f>
        <v>27000</v>
      </c>
      <c r="J41" s="12">
        <f t="shared" si="40"/>
        <v>5100.5</v>
      </c>
      <c r="K41" s="2">
        <f t="shared" si="45"/>
        <v>416.66666666666669</v>
      </c>
      <c r="L41" s="2">
        <f t="shared" si="46"/>
        <v>83.333333333333329</v>
      </c>
      <c r="M41" s="13">
        <f t="shared" si="47"/>
        <v>166.66666666666666</v>
      </c>
      <c r="N41" s="2">
        <f t="shared" si="48"/>
        <v>83.333333333333329</v>
      </c>
      <c r="O41" s="7">
        <f t="shared" si="330"/>
        <v>8000</v>
      </c>
      <c r="P41" s="15">
        <f t="shared" si="5"/>
        <v>21129</v>
      </c>
      <c r="Q41" s="21">
        <f t="shared" si="6"/>
        <v>-23717.405475290558</v>
      </c>
      <c r="R41" s="4"/>
      <c r="S41" s="6">
        <f t="shared" si="49"/>
        <v>1339.3333333333337</v>
      </c>
      <c r="T41" s="10"/>
      <c r="U41" s="6">
        <f t="shared" si="49"/>
        <v>1339.3333333333337</v>
      </c>
      <c r="W41" s="6">
        <f t="shared" si="49"/>
        <v>1339.3333333333337</v>
      </c>
      <c r="X41" s="11">
        <f t="shared" si="9"/>
        <v>-23717.405475290558</v>
      </c>
      <c r="Y41" s="6">
        <f t="shared" si="50"/>
        <v>1339.3333333333337</v>
      </c>
      <c r="Z41" s="11">
        <f t="shared" si="10"/>
        <v>-23717.405475290558</v>
      </c>
      <c r="AA41" s="6">
        <f t="shared" si="50"/>
        <v>1339.3333333333337</v>
      </c>
      <c r="AB41" s="11">
        <f t="shared" si="11"/>
        <v>-23717.405475290558</v>
      </c>
      <c r="AC41" s="6">
        <f t="shared" si="50"/>
        <v>1339.3333333333337</v>
      </c>
      <c r="AD41" s="11">
        <f t="shared" si="12"/>
        <v>-23717.405475290558</v>
      </c>
      <c r="AE41" s="6">
        <f t="shared" ref="AE41:AG41" si="439">AE40+(365/12)</f>
        <v>1339.3333333333337</v>
      </c>
      <c r="AF41" s="11">
        <f t="shared" si="13"/>
        <v>-23717.405475290558</v>
      </c>
      <c r="AG41" s="6">
        <f t="shared" si="439"/>
        <v>1339.3333333333337</v>
      </c>
      <c r="AH41" s="11">
        <f t="shared" si="14"/>
        <v>-23717.405475290558</v>
      </c>
      <c r="AI41" s="6">
        <f t="shared" ref="AI41:AK41" si="440">AI40+(365/12)</f>
        <v>1339.3333333333337</v>
      </c>
      <c r="AJ41" s="11">
        <f t="shared" si="15"/>
        <v>-23717.405475290558</v>
      </c>
      <c r="AK41" s="6">
        <f t="shared" si="440"/>
        <v>1339.3333333333337</v>
      </c>
      <c r="AL41" s="11">
        <f t="shared" si="16"/>
        <v>-23717.405475290558</v>
      </c>
      <c r="AM41" s="6">
        <f t="shared" ref="AM41:AO41" si="441">AM40+(365/12)</f>
        <v>1339.3333333333337</v>
      </c>
      <c r="AN41" s="11">
        <f t="shared" si="17"/>
        <v>-23717.405475290558</v>
      </c>
      <c r="AO41" s="6">
        <f t="shared" si="441"/>
        <v>1339.3333333333337</v>
      </c>
      <c r="AP41" s="11">
        <f t="shared" si="18"/>
        <v>-23717.405475290558</v>
      </c>
      <c r="AQ41" s="6">
        <f t="shared" ref="AQ41:AS41" si="442">AQ40+(365/12)</f>
        <v>1339.3333333333337</v>
      </c>
      <c r="AR41" s="11">
        <f t="shared" si="19"/>
        <v>-23717.405475290558</v>
      </c>
      <c r="AS41" s="6">
        <f t="shared" si="442"/>
        <v>1339.3333333333337</v>
      </c>
      <c r="AT41" s="11">
        <f t="shared" si="20"/>
        <v>-23717.405475290558</v>
      </c>
      <c r="AU41" s="6">
        <f t="shared" ref="AU41:AW41" si="443">AU40+(365/12)</f>
        <v>1339.3333333333337</v>
      </c>
      <c r="AV41" s="11">
        <f t="shared" si="21"/>
        <v>-23717.405475290558</v>
      </c>
      <c r="AW41" s="6">
        <f t="shared" si="443"/>
        <v>1339.3333333333337</v>
      </c>
      <c r="AX41" s="11">
        <f t="shared" si="22"/>
        <v>-23717.405475290558</v>
      </c>
      <c r="AY41" s="6">
        <f t="shared" ref="AY41:BA41" si="444">AY40+(365/12)</f>
        <v>1339.3333333333337</v>
      </c>
      <c r="AZ41" s="11">
        <f t="shared" si="23"/>
        <v>-23717.405475290558</v>
      </c>
      <c r="BA41" s="6">
        <f t="shared" si="444"/>
        <v>1339.3333333333337</v>
      </c>
      <c r="BB41" s="11">
        <f t="shared" si="24"/>
        <v>-23717.405475290558</v>
      </c>
      <c r="BC41" s="6">
        <f t="shared" ref="BC41:BE41" si="445">BC40+(365/12)</f>
        <v>1339.3333333333337</v>
      </c>
      <c r="BD41" s="11">
        <f t="shared" si="25"/>
        <v>-23717.405475290558</v>
      </c>
      <c r="BE41" s="6">
        <f t="shared" si="445"/>
        <v>1339.3333333333337</v>
      </c>
      <c r="BF41" s="11">
        <f t="shared" si="26"/>
        <v>-23717.405475290558</v>
      </c>
      <c r="BG41" s="6">
        <f t="shared" ref="BG41:BI41" si="446">BG40+(365/12)</f>
        <v>1339.3333333333337</v>
      </c>
      <c r="BH41" s="11">
        <f t="shared" si="27"/>
        <v>-23717.405475290558</v>
      </c>
      <c r="BI41" s="6">
        <f t="shared" si="446"/>
        <v>1339.3333333333337</v>
      </c>
      <c r="BJ41" s="11">
        <f t="shared" si="28"/>
        <v>-23717.405475290558</v>
      </c>
      <c r="BK41" s="6">
        <f t="shared" ref="BK41:BM41" si="447">BK40+(365/12)</f>
        <v>1339.3333333333337</v>
      </c>
      <c r="BL41" s="11">
        <f t="shared" si="29"/>
        <v>-23717.405475290558</v>
      </c>
      <c r="BM41" s="6">
        <f t="shared" si="447"/>
        <v>1339.3333333333337</v>
      </c>
      <c r="BN41" s="11">
        <f t="shared" si="30"/>
        <v>-23717.405475290558</v>
      </c>
      <c r="BO41" s="6">
        <f t="shared" ref="BO41:BQ41" si="448">BO40+(365/12)</f>
        <v>1339.3333333333337</v>
      </c>
      <c r="BP41" s="11">
        <f t="shared" si="31"/>
        <v>-23717.405475290558</v>
      </c>
      <c r="BQ41" s="6">
        <f t="shared" si="448"/>
        <v>1339.3333333333337</v>
      </c>
      <c r="BR41" s="11">
        <f t="shared" si="32"/>
        <v>-23717.405475290558</v>
      </c>
      <c r="BS41" s="6">
        <f t="shared" ref="BS41:BU41" si="449">BS40+(365/12)</f>
        <v>1339.3333333333337</v>
      </c>
      <c r="BT41" s="11">
        <f t="shared" si="33"/>
        <v>-23717.405475290558</v>
      </c>
      <c r="BU41" s="6">
        <f t="shared" si="449"/>
        <v>1339.3333333333337</v>
      </c>
      <c r="BV41" s="11">
        <f t="shared" si="34"/>
        <v>-23717.405475290558</v>
      </c>
      <c r="BW41" s="6">
        <f t="shared" ref="BW41:BY41" si="450">BW40+(365/12)</f>
        <v>1339.3333333333337</v>
      </c>
      <c r="BX41" s="11">
        <f t="shared" si="35"/>
        <v>-23717.405475290558</v>
      </c>
      <c r="BY41" s="82">
        <f t="shared" si="450"/>
        <v>1339.3333333333337</v>
      </c>
      <c r="BZ41" s="11">
        <f t="shared" si="36"/>
        <v>-23717.405475290558</v>
      </c>
      <c r="CA41" s="4"/>
    </row>
    <row r="42" spans="1:79">
      <c r="A42" s="1" t="str">
        <f t="shared" si="183"/>
        <v/>
      </c>
      <c r="B42" s="1">
        <f t="shared" si="38"/>
        <v>36</v>
      </c>
      <c r="C42" s="13">
        <f t="shared" si="42"/>
        <v>3415628.7898552767</v>
      </c>
      <c r="D42" s="2">
        <f t="shared" si="43"/>
        <v>47863.661751499727</v>
      </c>
      <c r="E42" s="15">
        <f t="shared" si="4"/>
        <v>28538.11029674736</v>
      </c>
      <c r="F42" s="15">
        <f t="shared" si="328"/>
        <v>19325.551454752367</v>
      </c>
      <c r="G42" s="21">
        <f t="shared" si="329"/>
        <v>28538.11029674736</v>
      </c>
      <c r="H42" s="19">
        <f>'rent cash flow (do not modify)'!D41</f>
        <v>27000</v>
      </c>
      <c r="I42" s="22">
        <f>'rent cash flow (do not modify)'!E41</f>
        <v>27000</v>
      </c>
      <c r="J42" s="12">
        <f t="shared" si="40"/>
        <v>5100.5</v>
      </c>
      <c r="K42" s="2">
        <f t="shared" si="45"/>
        <v>416.66666666666669</v>
      </c>
      <c r="L42" s="2">
        <f t="shared" si="46"/>
        <v>83.333333333333329</v>
      </c>
      <c r="M42" s="13">
        <f t="shared" si="47"/>
        <v>166.66666666666666</v>
      </c>
      <c r="N42" s="2">
        <f t="shared" si="48"/>
        <v>83.333333333333329</v>
      </c>
      <c r="O42" s="7">
        <f t="shared" si="330"/>
        <v>8000</v>
      </c>
      <c r="P42" s="15">
        <f t="shared" si="5"/>
        <v>21129</v>
      </c>
      <c r="Q42" s="21">
        <f t="shared" si="6"/>
        <v>-23766.885669804789</v>
      </c>
      <c r="R42" s="4"/>
      <c r="S42" s="6">
        <f t="shared" si="49"/>
        <v>1369.7500000000005</v>
      </c>
      <c r="T42" s="10"/>
      <c r="U42" s="6">
        <f t="shared" si="49"/>
        <v>1369.7500000000005</v>
      </c>
      <c r="W42" s="6">
        <f t="shared" si="49"/>
        <v>1369.7500000000005</v>
      </c>
      <c r="X42" s="11">
        <f t="shared" si="9"/>
        <v>-23766.885669804789</v>
      </c>
      <c r="Y42" s="6">
        <f t="shared" si="50"/>
        <v>1369.7500000000005</v>
      </c>
      <c r="Z42" s="11">
        <f t="shared" si="10"/>
        <v>-23766.885669804789</v>
      </c>
      <c r="AA42" s="6">
        <f t="shared" si="50"/>
        <v>1369.7500000000005</v>
      </c>
      <c r="AB42" s="11">
        <f t="shared" si="11"/>
        <v>-23766.885669804789</v>
      </c>
      <c r="AC42" s="6">
        <f t="shared" si="50"/>
        <v>1369.7500000000005</v>
      </c>
      <c r="AD42" s="11">
        <f t="shared" si="12"/>
        <v>-23766.885669804789</v>
      </c>
      <c r="AE42" s="6">
        <f t="shared" ref="AE42:AG42" si="451">AE41+(365/12)</f>
        <v>1369.7500000000005</v>
      </c>
      <c r="AF42" s="11">
        <f t="shared" si="13"/>
        <v>-23766.885669804789</v>
      </c>
      <c r="AG42" s="6">
        <f t="shared" si="451"/>
        <v>1369.7500000000005</v>
      </c>
      <c r="AH42" s="11">
        <f t="shared" si="14"/>
        <v>-23766.885669804789</v>
      </c>
      <c r="AI42" s="6">
        <f t="shared" ref="AI42:AK42" si="452">AI41+(365/12)</f>
        <v>1369.7500000000005</v>
      </c>
      <c r="AJ42" s="11">
        <f t="shared" si="15"/>
        <v>-23766.885669804789</v>
      </c>
      <c r="AK42" s="6">
        <f t="shared" si="452"/>
        <v>1369.7500000000005</v>
      </c>
      <c r="AL42" s="11">
        <f t="shared" si="16"/>
        <v>-23766.885669804789</v>
      </c>
      <c r="AM42" s="6">
        <f t="shared" ref="AM42:AO42" si="453">AM41+(365/12)</f>
        <v>1369.7500000000005</v>
      </c>
      <c r="AN42" s="11">
        <f t="shared" si="17"/>
        <v>-23766.885669804789</v>
      </c>
      <c r="AO42" s="6">
        <f t="shared" si="453"/>
        <v>1369.7500000000005</v>
      </c>
      <c r="AP42" s="11">
        <f t="shared" si="18"/>
        <v>-23766.885669804789</v>
      </c>
      <c r="AQ42" s="6">
        <f t="shared" ref="AQ42:AS42" si="454">AQ41+(365/12)</f>
        <v>1369.7500000000005</v>
      </c>
      <c r="AR42" s="11">
        <f t="shared" si="19"/>
        <v>-23766.885669804789</v>
      </c>
      <c r="AS42" s="6">
        <f t="shared" si="454"/>
        <v>1369.7500000000005</v>
      </c>
      <c r="AT42" s="11">
        <f t="shared" si="20"/>
        <v>-23766.885669804789</v>
      </c>
      <c r="AU42" s="6">
        <f t="shared" ref="AU42:AW42" si="455">AU41+(365/12)</f>
        <v>1369.7500000000005</v>
      </c>
      <c r="AV42" s="11">
        <f t="shared" si="21"/>
        <v>-23766.885669804789</v>
      </c>
      <c r="AW42" s="6">
        <f t="shared" si="455"/>
        <v>1369.7500000000005</v>
      </c>
      <c r="AX42" s="11">
        <f t="shared" si="22"/>
        <v>-23766.885669804789</v>
      </c>
      <c r="AY42" s="6">
        <f t="shared" ref="AY42:BA42" si="456">AY41+(365/12)</f>
        <v>1369.7500000000005</v>
      </c>
      <c r="AZ42" s="11">
        <f t="shared" si="23"/>
        <v>-23766.885669804789</v>
      </c>
      <c r="BA42" s="6">
        <f t="shared" si="456"/>
        <v>1369.7500000000005</v>
      </c>
      <c r="BB42" s="11">
        <f t="shared" si="24"/>
        <v>-23766.885669804789</v>
      </c>
      <c r="BC42" s="6">
        <f t="shared" ref="BC42:BE42" si="457">BC41+(365/12)</f>
        <v>1369.7500000000005</v>
      </c>
      <c r="BD42" s="11">
        <f t="shared" si="25"/>
        <v>-23766.885669804789</v>
      </c>
      <c r="BE42" s="6">
        <f t="shared" si="457"/>
        <v>1369.7500000000005</v>
      </c>
      <c r="BF42" s="11">
        <f t="shared" si="26"/>
        <v>-23766.885669804789</v>
      </c>
      <c r="BG42" s="6">
        <f t="shared" ref="BG42:BI42" si="458">BG41+(365/12)</f>
        <v>1369.7500000000005</v>
      </c>
      <c r="BH42" s="11">
        <f t="shared" si="27"/>
        <v>-23766.885669804789</v>
      </c>
      <c r="BI42" s="6">
        <f t="shared" si="458"/>
        <v>1369.7500000000005</v>
      </c>
      <c r="BJ42" s="11">
        <f t="shared" si="28"/>
        <v>-23766.885669804789</v>
      </c>
      <c r="BK42" s="6">
        <f t="shared" ref="BK42:BM42" si="459">BK41+(365/12)</f>
        <v>1369.7500000000005</v>
      </c>
      <c r="BL42" s="11">
        <f t="shared" si="29"/>
        <v>-23766.885669804789</v>
      </c>
      <c r="BM42" s="6">
        <f t="shared" si="459"/>
        <v>1369.7500000000005</v>
      </c>
      <c r="BN42" s="11">
        <f t="shared" si="30"/>
        <v>-23766.885669804789</v>
      </c>
      <c r="BO42" s="6">
        <f t="shared" ref="BO42:BQ42" si="460">BO41+(365/12)</f>
        <v>1369.7500000000005</v>
      </c>
      <c r="BP42" s="11">
        <f t="shared" si="31"/>
        <v>-23766.885669804789</v>
      </c>
      <c r="BQ42" s="6">
        <f t="shared" si="460"/>
        <v>1369.7500000000005</v>
      </c>
      <c r="BR42" s="11">
        <f t="shared" si="32"/>
        <v>-23766.885669804789</v>
      </c>
      <c r="BS42" s="6">
        <f t="shared" ref="BS42:BU42" si="461">BS41+(365/12)</f>
        <v>1369.7500000000005</v>
      </c>
      <c r="BT42" s="11">
        <f t="shared" si="33"/>
        <v>-23766.885669804789</v>
      </c>
      <c r="BU42" s="6">
        <f t="shared" si="461"/>
        <v>1369.7500000000005</v>
      </c>
      <c r="BV42" s="11">
        <f t="shared" si="34"/>
        <v>-23766.885669804789</v>
      </c>
      <c r="BW42" s="6">
        <f t="shared" ref="BW42:BY42" si="462">BW41+(365/12)</f>
        <v>1369.7500000000005</v>
      </c>
      <c r="BX42" s="11">
        <f t="shared" si="35"/>
        <v>-23766.885669804789</v>
      </c>
      <c r="BY42" s="82">
        <f t="shared" si="462"/>
        <v>1369.7500000000005</v>
      </c>
      <c r="BZ42" s="11">
        <f t="shared" si="36"/>
        <v>-23766.885669804789</v>
      </c>
      <c r="CA42" s="4"/>
    </row>
    <row r="43" spans="1:79">
      <c r="A43" s="18">
        <f t="shared" si="183"/>
        <v>4</v>
      </c>
      <c r="B43" s="18">
        <f t="shared" si="38"/>
        <v>37</v>
      </c>
      <c r="C43" s="19">
        <f t="shared" si="42"/>
        <v>3396303.2384005245</v>
      </c>
      <c r="D43" s="22">
        <f t="shared" si="43"/>
        <v>47863.661751499727</v>
      </c>
      <c r="E43" s="22">
        <f t="shared" si="4"/>
        <v>28376.642305670801</v>
      </c>
      <c r="F43" s="22">
        <f t="shared" si="328"/>
        <v>19487.019445828926</v>
      </c>
      <c r="G43" s="23">
        <f t="shared" si="329"/>
        <v>28376.642305670801</v>
      </c>
      <c r="H43" s="19">
        <f>'rent cash flow (do not modify)'!D42</f>
        <v>25000</v>
      </c>
      <c r="I43" s="22">
        <f>'rent cash flow (do not modify)'!E42</f>
        <v>25000</v>
      </c>
      <c r="J43" s="23">
        <f t="shared" si="40"/>
        <v>5151.5050000000001</v>
      </c>
      <c r="K43" s="22">
        <f t="shared" si="45"/>
        <v>416.66666666666669</v>
      </c>
      <c r="L43" s="22">
        <f t="shared" si="46"/>
        <v>83.333333333333329</v>
      </c>
      <c r="M43" s="19">
        <f t="shared" si="47"/>
        <v>166.66666666666666</v>
      </c>
      <c r="N43" s="22">
        <f t="shared" si="48"/>
        <v>83.333333333333329</v>
      </c>
      <c r="O43" s="18">
        <f t="shared" si="330"/>
        <v>7400</v>
      </c>
      <c r="P43" s="22">
        <f t="shared" si="5"/>
        <v>19561.599999999999</v>
      </c>
      <c r="Q43" s="23">
        <f t="shared" si="6"/>
        <v>-25435.184279047451</v>
      </c>
      <c r="R43" s="4"/>
      <c r="S43" s="6">
        <f t="shared" si="49"/>
        <v>1400.1666666666672</v>
      </c>
      <c r="T43" s="20"/>
      <c r="U43" s="6">
        <f t="shared" si="49"/>
        <v>1400.1666666666672</v>
      </c>
      <c r="V43" s="20"/>
      <c r="W43" s="6">
        <f t="shared" si="49"/>
        <v>1400.1666666666672</v>
      </c>
      <c r="X43" s="20">
        <f>value*(1+appr)^(A43-1)-C43-IF((A43-1)&lt;=penaltyy,sqft*pamt,0)</f>
        <v>2958696.7615994774</v>
      </c>
      <c r="Y43" s="6">
        <f t="shared" si="50"/>
        <v>1400.1666666666672</v>
      </c>
      <c r="Z43" s="20">
        <f t="shared" ref="Z43:Z54" si="463">Q43</f>
        <v>-25435.184279047451</v>
      </c>
      <c r="AA43" s="6">
        <f t="shared" si="50"/>
        <v>1400.1666666666672</v>
      </c>
      <c r="AB43" s="20">
        <f t="shared" ref="AB43:AB54" si="464">Q43</f>
        <v>-25435.184279047451</v>
      </c>
      <c r="AC43" s="6">
        <f t="shared" si="50"/>
        <v>1400.1666666666672</v>
      </c>
      <c r="AD43" s="20">
        <f t="shared" ref="AD43:AD54" si="465">Q43</f>
        <v>-25435.184279047451</v>
      </c>
      <c r="AE43" s="6">
        <f t="shared" ref="AE43:AG43" si="466">AE42+(365/12)</f>
        <v>1400.1666666666672</v>
      </c>
      <c r="AF43" s="20">
        <f t="shared" ref="AF43:AF54" si="467">Q43</f>
        <v>-25435.184279047451</v>
      </c>
      <c r="AG43" s="6">
        <f t="shared" si="466"/>
        <v>1400.1666666666672</v>
      </c>
      <c r="AH43" s="20">
        <f t="shared" ref="AH43:AH54" si="468">Q43</f>
        <v>-25435.184279047451</v>
      </c>
      <c r="AI43" s="6">
        <f t="shared" ref="AI43:AK43" si="469">AI42+(365/12)</f>
        <v>1400.1666666666672</v>
      </c>
      <c r="AJ43" s="20">
        <f t="shared" ref="AJ43:AJ54" si="470">Q43</f>
        <v>-25435.184279047451</v>
      </c>
      <c r="AK43" s="6">
        <f t="shared" si="469"/>
        <v>1400.1666666666672</v>
      </c>
      <c r="AL43" s="20">
        <f t="shared" ref="AL43:AL54" si="471">Q43</f>
        <v>-25435.184279047451</v>
      </c>
      <c r="AM43" s="6">
        <f t="shared" ref="AM43:AO43" si="472">AM42+(365/12)</f>
        <v>1400.1666666666672</v>
      </c>
      <c r="AN43" s="20">
        <f t="shared" ref="AN43:AN54" si="473">Q43</f>
        <v>-25435.184279047451</v>
      </c>
      <c r="AO43" s="6">
        <f t="shared" si="472"/>
        <v>1400.1666666666672</v>
      </c>
      <c r="AP43" s="20">
        <f t="shared" ref="AP43:AP54" si="474">Q43</f>
        <v>-25435.184279047451</v>
      </c>
      <c r="AQ43" s="6">
        <f t="shared" ref="AQ43:AS43" si="475">AQ42+(365/12)</f>
        <v>1400.1666666666672</v>
      </c>
      <c r="AR43" s="20">
        <f t="shared" ref="AR43:AR54" si="476">Q43</f>
        <v>-25435.184279047451</v>
      </c>
      <c r="AS43" s="6">
        <f t="shared" si="475"/>
        <v>1400.1666666666672</v>
      </c>
      <c r="AT43" s="20">
        <f t="shared" ref="AT43:AT54" si="477">Q43</f>
        <v>-25435.184279047451</v>
      </c>
      <c r="AU43" s="6">
        <f t="shared" ref="AU43:AW43" si="478">AU42+(365/12)</f>
        <v>1400.1666666666672</v>
      </c>
      <c r="AV43" s="20">
        <f t="shared" ref="AV43:AV54" si="479">Q43</f>
        <v>-25435.184279047451</v>
      </c>
      <c r="AW43" s="6">
        <f t="shared" si="478"/>
        <v>1400.1666666666672</v>
      </c>
      <c r="AX43" s="20">
        <f t="shared" ref="AX43:AX54" si="480">Q43</f>
        <v>-25435.184279047451</v>
      </c>
      <c r="AY43" s="6">
        <f t="shared" ref="AY43:BA43" si="481">AY42+(365/12)</f>
        <v>1400.1666666666672</v>
      </c>
      <c r="AZ43" s="20">
        <f t="shared" ref="AZ43:AZ54" si="482">Q43</f>
        <v>-25435.184279047451</v>
      </c>
      <c r="BA43" s="6">
        <f t="shared" si="481"/>
        <v>1400.1666666666672</v>
      </c>
      <c r="BB43" s="20">
        <f t="shared" ref="BB43:BB54" si="483">Q43</f>
        <v>-25435.184279047451</v>
      </c>
      <c r="BC43" s="6">
        <f t="shared" ref="BC43:BE43" si="484">BC42+(365/12)</f>
        <v>1400.1666666666672</v>
      </c>
      <c r="BD43" s="20">
        <f t="shared" ref="BD43:BD54" si="485">Q43</f>
        <v>-25435.184279047451</v>
      </c>
      <c r="BE43" s="6">
        <f t="shared" si="484"/>
        <v>1400.1666666666672</v>
      </c>
      <c r="BF43" s="20">
        <f t="shared" ref="BF43:BF54" si="486">Q43</f>
        <v>-25435.184279047451</v>
      </c>
      <c r="BG43" s="6">
        <f t="shared" ref="BG43:BI43" si="487">BG42+(365/12)</f>
        <v>1400.1666666666672</v>
      </c>
      <c r="BH43" s="20">
        <f t="shared" ref="BH43:BH54" si="488">Q43</f>
        <v>-25435.184279047451</v>
      </c>
      <c r="BI43" s="6">
        <f t="shared" si="487"/>
        <v>1400.1666666666672</v>
      </c>
      <c r="BJ43" s="20">
        <f t="shared" ref="BJ43:BJ54" si="489">Q43</f>
        <v>-25435.184279047451</v>
      </c>
      <c r="BK43" s="6">
        <f t="shared" ref="BK43:BM43" si="490">BK42+(365/12)</f>
        <v>1400.1666666666672</v>
      </c>
      <c r="BL43" s="20">
        <f t="shared" ref="BL43:BL54" si="491">Q43</f>
        <v>-25435.184279047451</v>
      </c>
      <c r="BM43" s="6">
        <f t="shared" si="490"/>
        <v>1400.1666666666672</v>
      </c>
      <c r="BN43" s="20">
        <f t="shared" ref="BN43:BN54" si="492">Q43</f>
        <v>-25435.184279047451</v>
      </c>
      <c r="BO43" s="6">
        <f t="shared" ref="BO43:BQ43" si="493">BO42+(365/12)</f>
        <v>1400.1666666666672</v>
      </c>
      <c r="BP43" s="20">
        <f t="shared" ref="BP43:BP54" si="494">Q43</f>
        <v>-25435.184279047451</v>
      </c>
      <c r="BQ43" s="6">
        <f t="shared" si="493"/>
        <v>1400.1666666666672</v>
      </c>
      <c r="BR43" s="20">
        <f t="shared" ref="BR43:BR54" si="495">Q43</f>
        <v>-25435.184279047451</v>
      </c>
      <c r="BS43" s="6">
        <f t="shared" ref="BS43:BU43" si="496">BS42+(365/12)</f>
        <v>1400.1666666666672</v>
      </c>
      <c r="BT43" s="20">
        <f t="shared" ref="BT43:BT54" si="497">Q43</f>
        <v>-25435.184279047451</v>
      </c>
      <c r="BU43" s="6">
        <f t="shared" si="496"/>
        <v>1400.1666666666672</v>
      </c>
      <c r="BV43" s="20">
        <f t="shared" ref="BV43:BV54" si="498">Q43</f>
        <v>-25435.184279047451</v>
      </c>
      <c r="BW43" s="6">
        <f t="shared" ref="BW43:BY43" si="499">BW42+(365/12)</f>
        <v>1400.1666666666672</v>
      </c>
      <c r="BX43" s="20">
        <f t="shared" ref="BX43:BX54" si="500">Q43</f>
        <v>-25435.184279047451</v>
      </c>
      <c r="BY43" s="82">
        <f t="shared" si="499"/>
        <v>1400.1666666666672</v>
      </c>
      <c r="BZ43" s="20">
        <f t="shared" ref="BZ43:BZ54" si="501">Q43</f>
        <v>-25435.184279047451</v>
      </c>
      <c r="CA43" s="4"/>
    </row>
    <row r="44" spans="1:79">
      <c r="A44" s="1" t="str">
        <f t="shared" si="183"/>
        <v/>
      </c>
      <c r="B44" s="1">
        <f t="shared" si="38"/>
        <v>38</v>
      </c>
      <c r="C44" s="13">
        <f t="shared" si="42"/>
        <v>3376816.2189546954</v>
      </c>
      <c r="D44" s="2">
        <f t="shared" si="43"/>
        <v>47863.661751499727</v>
      </c>
      <c r="E44" s="15">
        <f t="shared" si="4"/>
        <v>28213.825224390872</v>
      </c>
      <c r="F44" s="15">
        <f t="shared" si="328"/>
        <v>19649.836527108855</v>
      </c>
      <c r="G44" s="21">
        <f t="shared" si="329"/>
        <v>28213.825224390872</v>
      </c>
      <c r="H44" s="19">
        <f>'rent cash flow (do not modify)'!D43</f>
        <v>25000</v>
      </c>
      <c r="I44" s="22">
        <f>'rent cash flow (do not modify)'!E43</f>
        <v>25000</v>
      </c>
      <c r="J44" s="12">
        <f t="shared" si="40"/>
        <v>5151.5050000000001</v>
      </c>
      <c r="K44" s="2">
        <f t="shared" si="45"/>
        <v>416.66666666666669</v>
      </c>
      <c r="L44" s="2">
        <f t="shared" si="46"/>
        <v>83.333333333333329</v>
      </c>
      <c r="M44" s="13">
        <f t="shared" si="47"/>
        <v>166.66666666666666</v>
      </c>
      <c r="N44" s="2">
        <f t="shared" si="48"/>
        <v>83.333333333333329</v>
      </c>
      <c r="O44" s="7">
        <f t="shared" si="330"/>
        <v>7400</v>
      </c>
      <c r="P44" s="15">
        <f t="shared" si="5"/>
        <v>19561.599999999999</v>
      </c>
      <c r="Q44" s="21">
        <f t="shared" si="6"/>
        <v>-25485.494757162949</v>
      </c>
      <c r="R44" s="4"/>
      <c r="S44" s="6">
        <f t="shared" si="49"/>
        <v>1430.5833333333339</v>
      </c>
      <c r="T44" s="10"/>
      <c r="U44" s="6">
        <f t="shared" si="49"/>
        <v>1430.5833333333339</v>
      </c>
      <c r="W44" s="6">
        <f t="shared" si="49"/>
        <v>1430.5833333333339</v>
      </c>
      <c r="Y44" s="6">
        <f t="shared" si="50"/>
        <v>1430.5833333333339</v>
      </c>
      <c r="Z44" s="11">
        <f t="shared" si="463"/>
        <v>-25485.494757162949</v>
      </c>
      <c r="AA44" s="6">
        <f t="shared" si="50"/>
        <v>1430.5833333333339</v>
      </c>
      <c r="AB44" s="11">
        <f t="shared" si="464"/>
        <v>-25485.494757162949</v>
      </c>
      <c r="AC44" s="6">
        <f t="shared" si="50"/>
        <v>1430.5833333333339</v>
      </c>
      <c r="AD44" s="11">
        <f t="shared" si="465"/>
        <v>-25485.494757162949</v>
      </c>
      <c r="AE44" s="6">
        <f t="shared" ref="AE44:AG44" si="502">AE43+(365/12)</f>
        <v>1430.5833333333339</v>
      </c>
      <c r="AF44" s="11">
        <f t="shared" si="467"/>
        <v>-25485.494757162949</v>
      </c>
      <c r="AG44" s="6">
        <f t="shared" si="502"/>
        <v>1430.5833333333339</v>
      </c>
      <c r="AH44" s="11">
        <f t="shared" si="468"/>
        <v>-25485.494757162949</v>
      </c>
      <c r="AI44" s="6">
        <f t="shared" ref="AI44:AK44" si="503">AI43+(365/12)</f>
        <v>1430.5833333333339</v>
      </c>
      <c r="AJ44" s="11">
        <f t="shared" si="470"/>
        <v>-25485.494757162949</v>
      </c>
      <c r="AK44" s="6">
        <f t="shared" si="503"/>
        <v>1430.5833333333339</v>
      </c>
      <c r="AL44" s="11">
        <f t="shared" si="471"/>
        <v>-25485.494757162949</v>
      </c>
      <c r="AM44" s="6">
        <f t="shared" ref="AM44:AO44" si="504">AM43+(365/12)</f>
        <v>1430.5833333333339</v>
      </c>
      <c r="AN44" s="11">
        <f t="shared" si="473"/>
        <v>-25485.494757162949</v>
      </c>
      <c r="AO44" s="6">
        <f t="shared" si="504"/>
        <v>1430.5833333333339</v>
      </c>
      <c r="AP44" s="11">
        <f t="shared" si="474"/>
        <v>-25485.494757162949</v>
      </c>
      <c r="AQ44" s="6">
        <f t="shared" ref="AQ44:AS44" si="505">AQ43+(365/12)</f>
        <v>1430.5833333333339</v>
      </c>
      <c r="AR44" s="11">
        <f t="shared" si="476"/>
        <v>-25485.494757162949</v>
      </c>
      <c r="AS44" s="6">
        <f t="shared" si="505"/>
        <v>1430.5833333333339</v>
      </c>
      <c r="AT44" s="11">
        <f t="shared" si="477"/>
        <v>-25485.494757162949</v>
      </c>
      <c r="AU44" s="6">
        <f t="shared" ref="AU44:AW44" si="506">AU43+(365/12)</f>
        <v>1430.5833333333339</v>
      </c>
      <c r="AV44" s="11">
        <f t="shared" si="479"/>
        <v>-25485.494757162949</v>
      </c>
      <c r="AW44" s="6">
        <f t="shared" si="506"/>
        <v>1430.5833333333339</v>
      </c>
      <c r="AX44" s="11">
        <f t="shared" si="480"/>
        <v>-25485.494757162949</v>
      </c>
      <c r="AY44" s="6">
        <f t="shared" ref="AY44:BA44" si="507">AY43+(365/12)</f>
        <v>1430.5833333333339</v>
      </c>
      <c r="AZ44" s="11">
        <f t="shared" si="482"/>
        <v>-25485.494757162949</v>
      </c>
      <c r="BA44" s="6">
        <f t="shared" si="507"/>
        <v>1430.5833333333339</v>
      </c>
      <c r="BB44" s="11">
        <f t="shared" si="483"/>
        <v>-25485.494757162949</v>
      </c>
      <c r="BC44" s="6">
        <f t="shared" ref="BC44:BE44" si="508">BC43+(365/12)</f>
        <v>1430.5833333333339</v>
      </c>
      <c r="BD44" s="11">
        <f t="shared" si="485"/>
        <v>-25485.494757162949</v>
      </c>
      <c r="BE44" s="6">
        <f t="shared" si="508"/>
        <v>1430.5833333333339</v>
      </c>
      <c r="BF44" s="11">
        <f t="shared" si="486"/>
        <v>-25485.494757162949</v>
      </c>
      <c r="BG44" s="6">
        <f t="shared" ref="BG44:BI44" si="509">BG43+(365/12)</f>
        <v>1430.5833333333339</v>
      </c>
      <c r="BH44" s="11">
        <f t="shared" si="488"/>
        <v>-25485.494757162949</v>
      </c>
      <c r="BI44" s="6">
        <f t="shared" si="509"/>
        <v>1430.5833333333339</v>
      </c>
      <c r="BJ44" s="11">
        <f t="shared" si="489"/>
        <v>-25485.494757162949</v>
      </c>
      <c r="BK44" s="6">
        <f t="shared" ref="BK44:BM44" si="510">BK43+(365/12)</f>
        <v>1430.5833333333339</v>
      </c>
      <c r="BL44" s="11">
        <f t="shared" si="491"/>
        <v>-25485.494757162949</v>
      </c>
      <c r="BM44" s="6">
        <f t="shared" si="510"/>
        <v>1430.5833333333339</v>
      </c>
      <c r="BN44" s="11">
        <f t="shared" si="492"/>
        <v>-25485.494757162949</v>
      </c>
      <c r="BO44" s="6">
        <f t="shared" ref="BO44:BQ44" si="511">BO43+(365/12)</f>
        <v>1430.5833333333339</v>
      </c>
      <c r="BP44" s="11">
        <f t="shared" si="494"/>
        <v>-25485.494757162949</v>
      </c>
      <c r="BQ44" s="6">
        <f t="shared" si="511"/>
        <v>1430.5833333333339</v>
      </c>
      <c r="BR44" s="11">
        <f t="shared" si="495"/>
        <v>-25485.494757162949</v>
      </c>
      <c r="BS44" s="6">
        <f t="shared" ref="BS44:BU44" si="512">BS43+(365/12)</f>
        <v>1430.5833333333339</v>
      </c>
      <c r="BT44" s="11">
        <f t="shared" si="497"/>
        <v>-25485.494757162949</v>
      </c>
      <c r="BU44" s="6">
        <f t="shared" si="512"/>
        <v>1430.5833333333339</v>
      </c>
      <c r="BV44" s="11">
        <f t="shared" si="498"/>
        <v>-25485.494757162949</v>
      </c>
      <c r="BW44" s="6">
        <f t="shared" ref="BW44:BY44" si="513">BW43+(365/12)</f>
        <v>1430.5833333333339</v>
      </c>
      <c r="BX44" s="11">
        <f t="shared" si="500"/>
        <v>-25485.494757162949</v>
      </c>
      <c r="BY44" s="82">
        <f t="shared" si="513"/>
        <v>1430.5833333333339</v>
      </c>
      <c r="BZ44" s="11">
        <f t="shared" si="501"/>
        <v>-25485.494757162949</v>
      </c>
      <c r="CA44" s="4"/>
    </row>
    <row r="45" spans="1:79">
      <c r="A45" s="1" t="str">
        <f t="shared" si="183"/>
        <v/>
      </c>
      <c r="B45" s="1">
        <f t="shared" si="38"/>
        <v>39</v>
      </c>
      <c r="C45" s="13">
        <f t="shared" si="42"/>
        <v>3357166.3824275867</v>
      </c>
      <c r="D45" s="2">
        <f t="shared" si="43"/>
        <v>47863.661751499727</v>
      </c>
      <c r="E45" s="15">
        <f t="shared" si="4"/>
        <v>28049.647781048898</v>
      </c>
      <c r="F45" s="15">
        <f t="shared" si="328"/>
        <v>19814.013970450829</v>
      </c>
      <c r="G45" s="21">
        <f t="shared" si="329"/>
        <v>28049.647781048898</v>
      </c>
      <c r="H45" s="19">
        <f>'rent cash flow (do not modify)'!D44</f>
        <v>25000</v>
      </c>
      <c r="I45" s="22">
        <f>'rent cash flow (do not modify)'!E44</f>
        <v>25000</v>
      </c>
      <c r="J45" s="12">
        <f t="shared" si="40"/>
        <v>5151.5050000000001</v>
      </c>
      <c r="K45" s="2">
        <f t="shared" si="45"/>
        <v>416.66666666666669</v>
      </c>
      <c r="L45" s="2">
        <f t="shared" si="46"/>
        <v>83.333333333333329</v>
      </c>
      <c r="M45" s="13">
        <f t="shared" si="47"/>
        <v>166.66666666666666</v>
      </c>
      <c r="N45" s="2">
        <f t="shared" si="48"/>
        <v>83.333333333333329</v>
      </c>
      <c r="O45" s="7">
        <f t="shared" si="330"/>
        <v>7400</v>
      </c>
      <c r="P45" s="15">
        <f t="shared" si="5"/>
        <v>19561.599999999999</v>
      </c>
      <c r="Q45" s="21">
        <f t="shared" si="6"/>
        <v>-25536.225587155623</v>
      </c>
      <c r="R45" s="4"/>
      <c r="S45" s="6">
        <f t="shared" si="49"/>
        <v>1461.0000000000007</v>
      </c>
      <c r="T45" s="10"/>
      <c r="U45" s="6">
        <f t="shared" si="49"/>
        <v>1461.0000000000007</v>
      </c>
      <c r="W45" s="6">
        <f t="shared" si="49"/>
        <v>1461.0000000000007</v>
      </c>
      <c r="Y45" s="6">
        <f t="shared" si="50"/>
        <v>1461.0000000000007</v>
      </c>
      <c r="Z45" s="11">
        <f t="shared" si="463"/>
        <v>-25536.225587155623</v>
      </c>
      <c r="AA45" s="6">
        <f t="shared" si="50"/>
        <v>1461.0000000000007</v>
      </c>
      <c r="AB45" s="11">
        <f t="shared" si="464"/>
        <v>-25536.225587155623</v>
      </c>
      <c r="AC45" s="6">
        <f t="shared" si="50"/>
        <v>1461.0000000000007</v>
      </c>
      <c r="AD45" s="11">
        <f t="shared" si="465"/>
        <v>-25536.225587155623</v>
      </c>
      <c r="AE45" s="6">
        <f t="shared" ref="AE45:AG45" si="514">AE44+(365/12)</f>
        <v>1461.0000000000007</v>
      </c>
      <c r="AF45" s="11">
        <f t="shared" si="467"/>
        <v>-25536.225587155623</v>
      </c>
      <c r="AG45" s="6">
        <f t="shared" si="514"/>
        <v>1461.0000000000007</v>
      </c>
      <c r="AH45" s="11">
        <f t="shared" si="468"/>
        <v>-25536.225587155623</v>
      </c>
      <c r="AI45" s="6">
        <f t="shared" ref="AI45:AK45" si="515">AI44+(365/12)</f>
        <v>1461.0000000000007</v>
      </c>
      <c r="AJ45" s="11">
        <f t="shared" si="470"/>
        <v>-25536.225587155623</v>
      </c>
      <c r="AK45" s="6">
        <f t="shared" si="515"/>
        <v>1461.0000000000007</v>
      </c>
      <c r="AL45" s="11">
        <f t="shared" si="471"/>
        <v>-25536.225587155623</v>
      </c>
      <c r="AM45" s="6">
        <f t="shared" ref="AM45:AO45" si="516">AM44+(365/12)</f>
        <v>1461.0000000000007</v>
      </c>
      <c r="AN45" s="11">
        <f t="shared" si="473"/>
        <v>-25536.225587155623</v>
      </c>
      <c r="AO45" s="6">
        <f t="shared" si="516"/>
        <v>1461.0000000000007</v>
      </c>
      <c r="AP45" s="11">
        <f t="shared" si="474"/>
        <v>-25536.225587155623</v>
      </c>
      <c r="AQ45" s="6">
        <f t="shared" ref="AQ45:AS45" si="517">AQ44+(365/12)</f>
        <v>1461.0000000000007</v>
      </c>
      <c r="AR45" s="11">
        <f t="shared" si="476"/>
        <v>-25536.225587155623</v>
      </c>
      <c r="AS45" s="6">
        <f t="shared" si="517"/>
        <v>1461.0000000000007</v>
      </c>
      <c r="AT45" s="11">
        <f t="shared" si="477"/>
        <v>-25536.225587155623</v>
      </c>
      <c r="AU45" s="6">
        <f t="shared" ref="AU45:AW45" si="518">AU44+(365/12)</f>
        <v>1461.0000000000007</v>
      </c>
      <c r="AV45" s="11">
        <f t="shared" si="479"/>
        <v>-25536.225587155623</v>
      </c>
      <c r="AW45" s="6">
        <f t="shared" si="518"/>
        <v>1461.0000000000007</v>
      </c>
      <c r="AX45" s="11">
        <f t="shared" si="480"/>
        <v>-25536.225587155623</v>
      </c>
      <c r="AY45" s="6">
        <f t="shared" ref="AY45:BA45" si="519">AY44+(365/12)</f>
        <v>1461.0000000000007</v>
      </c>
      <c r="AZ45" s="11">
        <f t="shared" si="482"/>
        <v>-25536.225587155623</v>
      </c>
      <c r="BA45" s="6">
        <f t="shared" si="519"/>
        <v>1461.0000000000007</v>
      </c>
      <c r="BB45" s="11">
        <f t="shared" si="483"/>
        <v>-25536.225587155623</v>
      </c>
      <c r="BC45" s="6">
        <f t="shared" ref="BC45:BE45" si="520">BC44+(365/12)</f>
        <v>1461.0000000000007</v>
      </c>
      <c r="BD45" s="11">
        <f t="shared" si="485"/>
        <v>-25536.225587155623</v>
      </c>
      <c r="BE45" s="6">
        <f t="shared" si="520"/>
        <v>1461.0000000000007</v>
      </c>
      <c r="BF45" s="11">
        <f t="shared" si="486"/>
        <v>-25536.225587155623</v>
      </c>
      <c r="BG45" s="6">
        <f t="shared" ref="BG45:BI45" si="521">BG44+(365/12)</f>
        <v>1461.0000000000007</v>
      </c>
      <c r="BH45" s="11">
        <f t="shared" si="488"/>
        <v>-25536.225587155623</v>
      </c>
      <c r="BI45" s="6">
        <f t="shared" si="521"/>
        <v>1461.0000000000007</v>
      </c>
      <c r="BJ45" s="11">
        <f t="shared" si="489"/>
        <v>-25536.225587155623</v>
      </c>
      <c r="BK45" s="6">
        <f t="shared" ref="BK45:BM45" si="522">BK44+(365/12)</f>
        <v>1461.0000000000007</v>
      </c>
      <c r="BL45" s="11">
        <f t="shared" si="491"/>
        <v>-25536.225587155623</v>
      </c>
      <c r="BM45" s="6">
        <f t="shared" si="522"/>
        <v>1461.0000000000007</v>
      </c>
      <c r="BN45" s="11">
        <f t="shared" si="492"/>
        <v>-25536.225587155623</v>
      </c>
      <c r="BO45" s="6">
        <f t="shared" ref="BO45:BQ45" si="523">BO44+(365/12)</f>
        <v>1461.0000000000007</v>
      </c>
      <c r="BP45" s="11">
        <f t="shared" si="494"/>
        <v>-25536.225587155623</v>
      </c>
      <c r="BQ45" s="6">
        <f t="shared" si="523"/>
        <v>1461.0000000000007</v>
      </c>
      <c r="BR45" s="11">
        <f t="shared" si="495"/>
        <v>-25536.225587155623</v>
      </c>
      <c r="BS45" s="6">
        <f t="shared" ref="BS45:BU45" si="524">BS44+(365/12)</f>
        <v>1461.0000000000007</v>
      </c>
      <c r="BT45" s="11">
        <f t="shared" si="497"/>
        <v>-25536.225587155623</v>
      </c>
      <c r="BU45" s="6">
        <f t="shared" si="524"/>
        <v>1461.0000000000007</v>
      </c>
      <c r="BV45" s="11">
        <f t="shared" si="498"/>
        <v>-25536.225587155623</v>
      </c>
      <c r="BW45" s="6">
        <f t="shared" ref="BW45:BY45" si="525">BW44+(365/12)</f>
        <v>1461.0000000000007</v>
      </c>
      <c r="BX45" s="11">
        <f t="shared" si="500"/>
        <v>-25536.225587155623</v>
      </c>
      <c r="BY45" s="82">
        <f t="shared" si="525"/>
        <v>1461.0000000000007</v>
      </c>
      <c r="BZ45" s="11">
        <f t="shared" si="501"/>
        <v>-25536.225587155623</v>
      </c>
      <c r="CA45" s="4"/>
    </row>
    <row r="46" spans="1:79">
      <c r="A46" s="1" t="str">
        <f t="shared" si="183"/>
        <v/>
      </c>
      <c r="B46" s="1">
        <f t="shared" si="38"/>
        <v>40</v>
      </c>
      <c r="C46" s="13">
        <f t="shared" si="42"/>
        <v>3337352.3684571357</v>
      </c>
      <c r="D46" s="2">
        <f t="shared" si="43"/>
        <v>47863.661751499727</v>
      </c>
      <c r="E46" s="15">
        <f t="shared" si="4"/>
        <v>27884.098609608056</v>
      </c>
      <c r="F46" s="15">
        <f t="shared" si="328"/>
        <v>19979.563141891671</v>
      </c>
      <c r="G46" s="21">
        <f t="shared" si="329"/>
        <v>27884.098609608056</v>
      </c>
      <c r="H46" s="19">
        <f>'rent cash flow (do not modify)'!D45</f>
        <v>25000</v>
      </c>
      <c r="I46" s="22">
        <f>'rent cash flow (do not modify)'!E45</f>
        <v>25000</v>
      </c>
      <c r="J46" s="12">
        <f t="shared" si="40"/>
        <v>5151.5050000000001</v>
      </c>
      <c r="K46" s="2">
        <f t="shared" si="45"/>
        <v>416.66666666666669</v>
      </c>
      <c r="L46" s="2">
        <f t="shared" si="46"/>
        <v>83.333333333333329</v>
      </c>
      <c r="M46" s="13">
        <f t="shared" si="47"/>
        <v>166.66666666666666</v>
      </c>
      <c r="N46" s="2">
        <f t="shared" si="48"/>
        <v>83.333333333333329</v>
      </c>
      <c r="O46" s="7">
        <f t="shared" si="330"/>
        <v>7400</v>
      </c>
      <c r="P46" s="15">
        <f t="shared" si="5"/>
        <v>19561.599999999999</v>
      </c>
      <c r="Q46" s="21">
        <f t="shared" si="6"/>
        <v>-25587.380281130838</v>
      </c>
      <c r="R46" s="4"/>
      <c r="S46" s="6">
        <f t="shared" si="49"/>
        <v>1491.4166666666674</v>
      </c>
      <c r="T46" s="10"/>
      <c r="U46" s="6">
        <f t="shared" si="49"/>
        <v>1491.4166666666674</v>
      </c>
      <c r="W46" s="6">
        <f t="shared" si="49"/>
        <v>1491.4166666666674</v>
      </c>
      <c r="Y46" s="6">
        <f t="shared" si="50"/>
        <v>1491.4166666666674</v>
      </c>
      <c r="Z46" s="11">
        <f t="shared" si="463"/>
        <v>-25587.380281130838</v>
      </c>
      <c r="AA46" s="6">
        <f t="shared" si="50"/>
        <v>1491.4166666666674</v>
      </c>
      <c r="AB46" s="11">
        <f t="shared" si="464"/>
        <v>-25587.380281130838</v>
      </c>
      <c r="AC46" s="6">
        <f t="shared" si="50"/>
        <v>1491.4166666666674</v>
      </c>
      <c r="AD46" s="11">
        <f t="shared" si="465"/>
        <v>-25587.380281130838</v>
      </c>
      <c r="AE46" s="6">
        <f t="shared" ref="AE46:AG46" si="526">AE45+(365/12)</f>
        <v>1491.4166666666674</v>
      </c>
      <c r="AF46" s="11">
        <f t="shared" si="467"/>
        <v>-25587.380281130838</v>
      </c>
      <c r="AG46" s="6">
        <f t="shared" si="526"/>
        <v>1491.4166666666674</v>
      </c>
      <c r="AH46" s="11">
        <f t="shared" si="468"/>
        <v>-25587.380281130838</v>
      </c>
      <c r="AI46" s="6">
        <f t="shared" ref="AI46:AK46" si="527">AI45+(365/12)</f>
        <v>1491.4166666666674</v>
      </c>
      <c r="AJ46" s="11">
        <f t="shared" si="470"/>
        <v>-25587.380281130838</v>
      </c>
      <c r="AK46" s="6">
        <f t="shared" si="527"/>
        <v>1491.4166666666674</v>
      </c>
      <c r="AL46" s="11">
        <f t="shared" si="471"/>
        <v>-25587.380281130838</v>
      </c>
      <c r="AM46" s="6">
        <f t="shared" ref="AM46:AO46" si="528">AM45+(365/12)</f>
        <v>1491.4166666666674</v>
      </c>
      <c r="AN46" s="11">
        <f t="shared" si="473"/>
        <v>-25587.380281130838</v>
      </c>
      <c r="AO46" s="6">
        <f t="shared" si="528"/>
        <v>1491.4166666666674</v>
      </c>
      <c r="AP46" s="11">
        <f t="shared" si="474"/>
        <v>-25587.380281130838</v>
      </c>
      <c r="AQ46" s="6">
        <f t="shared" ref="AQ46:AS46" si="529">AQ45+(365/12)</f>
        <v>1491.4166666666674</v>
      </c>
      <c r="AR46" s="11">
        <f t="shared" si="476"/>
        <v>-25587.380281130838</v>
      </c>
      <c r="AS46" s="6">
        <f t="shared" si="529"/>
        <v>1491.4166666666674</v>
      </c>
      <c r="AT46" s="11">
        <f t="shared" si="477"/>
        <v>-25587.380281130838</v>
      </c>
      <c r="AU46" s="6">
        <f t="shared" ref="AU46:AW46" si="530">AU45+(365/12)</f>
        <v>1491.4166666666674</v>
      </c>
      <c r="AV46" s="11">
        <f t="shared" si="479"/>
        <v>-25587.380281130838</v>
      </c>
      <c r="AW46" s="6">
        <f t="shared" si="530"/>
        <v>1491.4166666666674</v>
      </c>
      <c r="AX46" s="11">
        <f t="shared" si="480"/>
        <v>-25587.380281130838</v>
      </c>
      <c r="AY46" s="6">
        <f t="shared" ref="AY46:BA46" si="531">AY45+(365/12)</f>
        <v>1491.4166666666674</v>
      </c>
      <c r="AZ46" s="11">
        <f t="shared" si="482"/>
        <v>-25587.380281130838</v>
      </c>
      <c r="BA46" s="6">
        <f t="shared" si="531"/>
        <v>1491.4166666666674</v>
      </c>
      <c r="BB46" s="11">
        <f t="shared" si="483"/>
        <v>-25587.380281130838</v>
      </c>
      <c r="BC46" s="6">
        <f t="shared" ref="BC46:BE46" si="532">BC45+(365/12)</f>
        <v>1491.4166666666674</v>
      </c>
      <c r="BD46" s="11">
        <f t="shared" si="485"/>
        <v>-25587.380281130838</v>
      </c>
      <c r="BE46" s="6">
        <f t="shared" si="532"/>
        <v>1491.4166666666674</v>
      </c>
      <c r="BF46" s="11">
        <f t="shared" si="486"/>
        <v>-25587.380281130838</v>
      </c>
      <c r="BG46" s="6">
        <f t="shared" ref="BG46:BI46" si="533">BG45+(365/12)</f>
        <v>1491.4166666666674</v>
      </c>
      <c r="BH46" s="11">
        <f t="shared" si="488"/>
        <v>-25587.380281130838</v>
      </c>
      <c r="BI46" s="6">
        <f t="shared" si="533"/>
        <v>1491.4166666666674</v>
      </c>
      <c r="BJ46" s="11">
        <f t="shared" si="489"/>
        <v>-25587.380281130838</v>
      </c>
      <c r="BK46" s="6">
        <f t="shared" ref="BK46:BM46" si="534">BK45+(365/12)</f>
        <v>1491.4166666666674</v>
      </c>
      <c r="BL46" s="11">
        <f t="shared" si="491"/>
        <v>-25587.380281130838</v>
      </c>
      <c r="BM46" s="6">
        <f t="shared" si="534"/>
        <v>1491.4166666666674</v>
      </c>
      <c r="BN46" s="11">
        <f t="shared" si="492"/>
        <v>-25587.380281130838</v>
      </c>
      <c r="BO46" s="6">
        <f t="shared" ref="BO46:BQ46" si="535">BO45+(365/12)</f>
        <v>1491.4166666666674</v>
      </c>
      <c r="BP46" s="11">
        <f t="shared" si="494"/>
        <v>-25587.380281130838</v>
      </c>
      <c r="BQ46" s="6">
        <f t="shared" si="535"/>
        <v>1491.4166666666674</v>
      </c>
      <c r="BR46" s="11">
        <f t="shared" si="495"/>
        <v>-25587.380281130838</v>
      </c>
      <c r="BS46" s="6">
        <f t="shared" ref="BS46:BU46" si="536">BS45+(365/12)</f>
        <v>1491.4166666666674</v>
      </c>
      <c r="BT46" s="11">
        <f t="shared" si="497"/>
        <v>-25587.380281130838</v>
      </c>
      <c r="BU46" s="6">
        <f t="shared" si="536"/>
        <v>1491.4166666666674</v>
      </c>
      <c r="BV46" s="11">
        <f t="shared" si="498"/>
        <v>-25587.380281130838</v>
      </c>
      <c r="BW46" s="6">
        <f t="shared" ref="BW46:BY46" si="537">BW45+(365/12)</f>
        <v>1491.4166666666674</v>
      </c>
      <c r="BX46" s="11">
        <f t="shared" si="500"/>
        <v>-25587.380281130838</v>
      </c>
      <c r="BY46" s="82">
        <f t="shared" si="537"/>
        <v>1491.4166666666674</v>
      </c>
      <c r="BZ46" s="11">
        <f t="shared" si="501"/>
        <v>-25587.380281130838</v>
      </c>
      <c r="CA46" s="4"/>
    </row>
    <row r="47" spans="1:79">
      <c r="A47" s="1" t="str">
        <f t="shared" si="183"/>
        <v/>
      </c>
      <c r="B47" s="1">
        <f t="shared" si="38"/>
        <v>41</v>
      </c>
      <c r="C47" s="13">
        <f t="shared" si="42"/>
        <v>3317372.805315244</v>
      </c>
      <c r="D47" s="2">
        <f t="shared" si="43"/>
        <v>47863.661751499727</v>
      </c>
      <c r="E47" s="15">
        <f t="shared" si="4"/>
        <v>27717.166249066533</v>
      </c>
      <c r="F47" s="15">
        <f t="shared" si="328"/>
        <v>20146.495502433194</v>
      </c>
      <c r="G47" s="21">
        <f t="shared" si="329"/>
        <v>27717.166249066533</v>
      </c>
      <c r="H47" s="19">
        <f>'rent cash flow (do not modify)'!D46</f>
        <v>25000</v>
      </c>
      <c r="I47" s="22">
        <f>'rent cash flow (do not modify)'!E46</f>
        <v>25000</v>
      </c>
      <c r="J47" s="12">
        <f t="shared" si="40"/>
        <v>5151.5050000000001</v>
      </c>
      <c r="K47" s="2">
        <f t="shared" si="45"/>
        <v>416.66666666666669</v>
      </c>
      <c r="L47" s="2">
        <f t="shared" si="46"/>
        <v>83.333333333333329</v>
      </c>
      <c r="M47" s="13">
        <f t="shared" si="47"/>
        <v>166.66666666666666</v>
      </c>
      <c r="N47" s="2">
        <f t="shared" si="48"/>
        <v>83.333333333333329</v>
      </c>
      <c r="O47" s="7">
        <f t="shared" si="330"/>
        <v>7400</v>
      </c>
      <c r="P47" s="15">
        <f t="shared" si="5"/>
        <v>19561.599999999999</v>
      </c>
      <c r="Q47" s="21">
        <f t="shared" si="6"/>
        <v>-25638.962380538174</v>
      </c>
      <c r="R47" s="4"/>
      <c r="S47" s="6">
        <f t="shared" si="49"/>
        <v>1521.8333333333342</v>
      </c>
      <c r="T47" s="10"/>
      <c r="U47" s="6">
        <f t="shared" si="49"/>
        <v>1521.8333333333342</v>
      </c>
      <c r="W47" s="6">
        <f t="shared" si="49"/>
        <v>1521.8333333333342</v>
      </c>
      <c r="Y47" s="6">
        <f t="shared" si="50"/>
        <v>1521.8333333333342</v>
      </c>
      <c r="Z47" s="11">
        <f t="shared" si="463"/>
        <v>-25638.962380538174</v>
      </c>
      <c r="AA47" s="6">
        <f t="shared" si="50"/>
        <v>1521.8333333333342</v>
      </c>
      <c r="AB47" s="11">
        <f t="shared" si="464"/>
        <v>-25638.962380538174</v>
      </c>
      <c r="AC47" s="6">
        <f t="shared" si="50"/>
        <v>1521.8333333333342</v>
      </c>
      <c r="AD47" s="11">
        <f t="shared" si="465"/>
        <v>-25638.962380538174</v>
      </c>
      <c r="AE47" s="6">
        <f t="shared" ref="AE47:AG47" si="538">AE46+(365/12)</f>
        <v>1521.8333333333342</v>
      </c>
      <c r="AF47" s="11">
        <f t="shared" si="467"/>
        <v>-25638.962380538174</v>
      </c>
      <c r="AG47" s="6">
        <f t="shared" si="538"/>
        <v>1521.8333333333342</v>
      </c>
      <c r="AH47" s="11">
        <f t="shared" si="468"/>
        <v>-25638.962380538174</v>
      </c>
      <c r="AI47" s="6">
        <f t="shared" ref="AI47:AK47" si="539">AI46+(365/12)</f>
        <v>1521.8333333333342</v>
      </c>
      <c r="AJ47" s="11">
        <f t="shared" si="470"/>
        <v>-25638.962380538174</v>
      </c>
      <c r="AK47" s="6">
        <f t="shared" si="539"/>
        <v>1521.8333333333342</v>
      </c>
      <c r="AL47" s="11">
        <f t="shared" si="471"/>
        <v>-25638.962380538174</v>
      </c>
      <c r="AM47" s="6">
        <f t="shared" ref="AM47:AO47" si="540">AM46+(365/12)</f>
        <v>1521.8333333333342</v>
      </c>
      <c r="AN47" s="11">
        <f t="shared" si="473"/>
        <v>-25638.962380538174</v>
      </c>
      <c r="AO47" s="6">
        <f t="shared" si="540"/>
        <v>1521.8333333333342</v>
      </c>
      <c r="AP47" s="11">
        <f t="shared" si="474"/>
        <v>-25638.962380538174</v>
      </c>
      <c r="AQ47" s="6">
        <f t="shared" ref="AQ47:AS47" si="541">AQ46+(365/12)</f>
        <v>1521.8333333333342</v>
      </c>
      <c r="AR47" s="11">
        <f t="shared" si="476"/>
        <v>-25638.962380538174</v>
      </c>
      <c r="AS47" s="6">
        <f t="shared" si="541"/>
        <v>1521.8333333333342</v>
      </c>
      <c r="AT47" s="11">
        <f t="shared" si="477"/>
        <v>-25638.962380538174</v>
      </c>
      <c r="AU47" s="6">
        <f t="shared" ref="AU47:AW47" si="542">AU46+(365/12)</f>
        <v>1521.8333333333342</v>
      </c>
      <c r="AV47" s="11">
        <f t="shared" si="479"/>
        <v>-25638.962380538174</v>
      </c>
      <c r="AW47" s="6">
        <f t="shared" si="542"/>
        <v>1521.8333333333342</v>
      </c>
      <c r="AX47" s="11">
        <f t="shared" si="480"/>
        <v>-25638.962380538174</v>
      </c>
      <c r="AY47" s="6">
        <f t="shared" ref="AY47:BA47" si="543">AY46+(365/12)</f>
        <v>1521.8333333333342</v>
      </c>
      <c r="AZ47" s="11">
        <f t="shared" si="482"/>
        <v>-25638.962380538174</v>
      </c>
      <c r="BA47" s="6">
        <f t="shared" si="543"/>
        <v>1521.8333333333342</v>
      </c>
      <c r="BB47" s="11">
        <f t="shared" si="483"/>
        <v>-25638.962380538174</v>
      </c>
      <c r="BC47" s="6">
        <f t="shared" ref="BC47:BE47" si="544">BC46+(365/12)</f>
        <v>1521.8333333333342</v>
      </c>
      <c r="BD47" s="11">
        <f t="shared" si="485"/>
        <v>-25638.962380538174</v>
      </c>
      <c r="BE47" s="6">
        <f t="shared" si="544"/>
        <v>1521.8333333333342</v>
      </c>
      <c r="BF47" s="11">
        <f t="shared" si="486"/>
        <v>-25638.962380538174</v>
      </c>
      <c r="BG47" s="6">
        <f t="shared" ref="BG47:BI47" si="545">BG46+(365/12)</f>
        <v>1521.8333333333342</v>
      </c>
      <c r="BH47" s="11">
        <f t="shared" si="488"/>
        <v>-25638.962380538174</v>
      </c>
      <c r="BI47" s="6">
        <f t="shared" si="545"/>
        <v>1521.8333333333342</v>
      </c>
      <c r="BJ47" s="11">
        <f t="shared" si="489"/>
        <v>-25638.962380538174</v>
      </c>
      <c r="BK47" s="6">
        <f t="shared" ref="BK47:BM47" si="546">BK46+(365/12)</f>
        <v>1521.8333333333342</v>
      </c>
      <c r="BL47" s="11">
        <f t="shared" si="491"/>
        <v>-25638.962380538174</v>
      </c>
      <c r="BM47" s="6">
        <f t="shared" si="546"/>
        <v>1521.8333333333342</v>
      </c>
      <c r="BN47" s="11">
        <f t="shared" si="492"/>
        <v>-25638.962380538174</v>
      </c>
      <c r="BO47" s="6">
        <f t="shared" ref="BO47:BQ47" si="547">BO46+(365/12)</f>
        <v>1521.8333333333342</v>
      </c>
      <c r="BP47" s="11">
        <f t="shared" si="494"/>
        <v>-25638.962380538174</v>
      </c>
      <c r="BQ47" s="6">
        <f t="shared" si="547"/>
        <v>1521.8333333333342</v>
      </c>
      <c r="BR47" s="11">
        <f t="shared" si="495"/>
        <v>-25638.962380538174</v>
      </c>
      <c r="BS47" s="6">
        <f t="shared" ref="BS47:BU47" si="548">BS46+(365/12)</f>
        <v>1521.8333333333342</v>
      </c>
      <c r="BT47" s="11">
        <f t="shared" si="497"/>
        <v>-25638.962380538174</v>
      </c>
      <c r="BU47" s="6">
        <f t="shared" si="548"/>
        <v>1521.8333333333342</v>
      </c>
      <c r="BV47" s="11">
        <f t="shared" si="498"/>
        <v>-25638.962380538174</v>
      </c>
      <c r="BW47" s="6">
        <f t="shared" ref="BW47:BY47" si="549">BW46+(365/12)</f>
        <v>1521.8333333333342</v>
      </c>
      <c r="BX47" s="11">
        <f t="shared" si="500"/>
        <v>-25638.962380538174</v>
      </c>
      <c r="BY47" s="82">
        <f t="shared" si="549"/>
        <v>1521.8333333333342</v>
      </c>
      <c r="BZ47" s="11">
        <f t="shared" si="501"/>
        <v>-25638.962380538174</v>
      </c>
      <c r="CA47" s="4"/>
    </row>
    <row r="48" spans="1:79">
      <c r="A48" s="1" t="str">
        <f t="shared" si="183"/>
        <v/>
      </c>
      <c r="B48" s="1">
        <f t="shared" si="38"/>
        <v>42</v>
      </c>
      <c r="C48" s="13">
        <f t="shared" si="42"/>
        <v>3297226.3098128107</v>
      </c>
      <c r="D48" s="2">
        <f t="shared" si="43"/>
        <v>47863.661751499727</v>
      </c>
      <c r="E48" s="15">
        <f t="shared" si="4"/>
        <v>27548.839142664045</v>
      </c>
      <c r="F48" s="15">
        <f t="shared" si="328"/>
        <v>20314.822608835682</v>
      </c>
      <c r="G48" s="21">
        <f t="shared" si="329"/>
        <v>27548.839142664045</v>
      </c>
      <c r="H48" s="19">
        <f>'rent cash flow (do not modify)'!D47</f>
        <v>25000</v>
      </c>
      <c r="I48" s="22">
        <f>'rent cash flow (do not modify)'!E47</f>
        <v>25000</v>
      </c>
      <c r="J48" s="12">
        <f t="shared" si="40"/>
        <v>5151.5050000000001</v>
      </c>
      <c r="K48" s="2">
        <f t="shared" si="45"/>
        <v>416.66666666666669</v>
      </c>
      <c r="L48" s="2">
        <f t="shared" si="46"/>
        <v>83.333333333333329</v>
      </c>
      <c r="M48" s="13">
        <f t="shared" si="47"/>
        <v>166.66666666666666</v>
      </c>
      <c r="N48" s="2">
        <f t="shared" si="48"/>
        <v>83.333333333333329</v>
      </c>
      <c r="O48" s="7">
        <f t="shared" si="330"/>
        <v>7400</v>
      </c>
      <c r="P48" s="15">
        <f t="shared" si="5"/>
        <v>19561.599999999999</v>
      </c>
      <c r="Q48" s="21">
        <f t="shared" si="6"/>
        <v>-25690.975456416538</v>
      </c>
      <c r="R48" s="4"/>
      <c r="S48" s="6">
        <f t="shared" si="49"/>
        <v>1552.2500000000009</v>
      </c>
      <c r="T48" s="10"/>
      <c r="U48" s="6">
        <f t="shared" si="49"/>
        <v>1552.2500000000009</v>
      </c>
      <c r="W48" s="6">
        <f t="shared" si="49"/>
        <v>1552.2500000000009</v>
      </c>
      <c r="Y48" s="6">
        <f t="shared" si="50"/>
        <v>1552.2500000000009</v>
      </c>
      <c r="Z48" s="11">
        <f t="shared" si="463"/>
        <v>-25690.975456416538</v>
      </c>
      <c r="AA48" s="6">
        <f t="shared" si="50"/>
        <v>1552.2500000000009</v>
      </c>
      <c r="AB48" s="11">
        <f t="shared" si="464"/>
        <v>-25690.975456416538</v>
      </c>
      <c r="AC48" s="6">
        <f t="shared" si="50"/>
        <v>1552.2500000000009</v>
      </c>
      <c r="AD48" s="11">
        <f t="shared" si="465"/>
        <v>-25690.975456416538</v>
      </c>
      <c r="AE48" s="6">
        <f t="shared" ref="AE48:AG48" si="550">AE47+(365/12)</f>
        <v>1552.2500000000009</v>
      </c>
      <c r="AF48" s="11">
        <f t="shared" si="467"/>
        <v>-25690.975456416538</v>
      </c>
      <c r="AG48" s="6">
        <f t="shared" si="550"/>
        <v>1552.2500000000009</v>
      </c>
      <c r="AH48" s="11">
        <f t="shared" si="468"/>
        <v>-25690.975456416538</v>
      </c>
      <c r="AI48" s="6">
        <f t="shared" ref="AI48:AK48" si="551">AI47+(365/12)</f>
        <v>1552.2500000000009</v>
      </c>
      <c r="AJ48" s="11">
        <f t="shared" si="470"/>
        <v>-25690.975456416538</v>
      </c>
      <c r="AK48" s="6">
        <f t="shared" si="551"/>
        <v>1552.2500000000009</v>
      </c>
      <c r="AL48" s="11">
        <f t="shared" si="471"/>
        <v>-25690.975456416538</v>
      </c>
      <c r="AM48" s="6">
        <f t="shared" ref="AM48:AO48" si="552">AM47+(365/12)</f>
        <v>1552.2500000000009</v>
      </c>
      <c r="AN48" s="11">
        <f t="shared" si="473"/>
        <v>-25690.975456416538</v>
      </c>
      <c r="AO48" s="6">
        <f t="shared" si="552"/>
        <v>1552.2500000000009</v>
      </c>
      <c r="AP48" s="11">
        <f t="shared" si="474"/>
        <v>-25690.975456416538</v>
      </c>
      <c r="AQ48" s="6">
        <f t="shared" ref="AQ48:AS48" si="553">AQ47+(365/12)</f>
        <v>1552.2500000000009</v>
      </c>
      <c r="AR48" s="11">
        <f t="shared" si="476"/>
        <v>-25690.975456416538</v>
      </c>
      <c r="AS48" s="6">
        <f t="shared" si="553"/>
        <v>1552.2500000000009</v>
      </c>
      <c r="AT48" s="11">
        <f t="shared" si="477"/>
        <v>-25690.975456416538</v>
      </c>
      <c r="AU48" s="6">
        <f t="shared" ref="AU48:AW48" si="554">AU47+(365/12)</f>
        <v>1552.2500000000009</v>
      </c>
      <c r="AV48" s="11">
        <f t="shared" si="479"/>
        <v>-25690.975456416538</v>
      </c>
      <c r="AW48" s="6">
        <f t="shared" si="554"/>
        <v>1552.2500000000009</v>
      </c>
      <c r="AX48" s="11">
        <f t="shared" si="480"/>
        <v>-25690.975456416538</v>
      </c>
      <c r="AY48" s="6">
        <f t="shared" ref="AY48:BA48" si="555">AY47+(365/12)</f>
        <v>1552.2500000000009</v>
      </c>
      <c r="AZ48" s="11">
        <f t="shared" si="482"/>
        <v>-25690.975456416538</v>
      </c>
      <c r="BA48" s="6">
        <f t="shared" si="555"/>
        <v>1552.2500000000009</v>
      </c>
      <c r="BB48" s="11">
        <f t="shared" si="483"/>
        <v>-25690.975456416538</v>
      </c>
      <c r="BC48" s="6">
        <f t="shared" ref="BC48:BE48" si="556">BC47+(365/12)</f>
        <v>1552.2500000000009</v>
      </c>
      <c r="BD48" s="11">
        <f t="shared" si="485"/>
        <v>-25690.975456416538</v>
      </c>
      <c r="BE48" s="6">
        <f t="shared" si="556"/>
        <v>1552.2500000000009</v>
      </c>
      <c r="BF48" s="11">
        <f t="shared" si="486"/>
        <v>-25690.975456416538</v>
      </c>
      <c r="BG48" s="6">
        <f t="shared" ref="BG48:BI48" si="557">BG47+(365/12)</f>
        <v>1552.2500000000009</v>
      </c>
      <c r="BH48" s="11">
        <f t="shared" si="488"/>
        <v>-25690.975456416538</v>
      </c>
      <c r="BI48" s="6">
        <f t="shared" si="557"/>
        <v>1552.2500000000009</v>
      </c>
      <c r="BJ48" s="11">
        <f t="shared" si="489"/>
        <v>-25690.975456416538</v>
      </c>
      <c r="BK48" s="6">
        <f t="shared" ref="BK48:BM48" si="558">BK47+(365/12)</f>
        <v>1552.2500000000009</v>
      </c>
      <c r="BL48" s="11">
        <f t="shared" si="491"/>
        <v>-25690.975456416538</v>
      </c>
      <c r="BM48" s="6">
        <f t="shared" si="558"/>
        <v>1552.2500000000009</v>
      </c>
      <c r="BN48" s="11">
        <f t="shared" si="492"/>
        <v>-25690.975456416538</v>
      </c>
      <c r="BO48" s="6">
        <f t="shared" ref="BO48:BQ48" si="559">BO47+(365/12)</f>
        <v>1552.2500000000009</v>
      </c>
      <c r="BP48" s="11">
        <f t="shared" si="494"/>
        <v>-25690.975456416538</v>
      </c>
      <c r="BQ48" s="6">
        <f t="shared" si="559"/>
        <v>1552.2500000000009</v>
      </c>
      <c r="BR48" s="11">
        <f t="shared" si="495"/>
        <v>-25690.975456416538</v>
      </c>
      <c r="BS48" s="6">
        <f t="shared" ref="BS48:BU48" si="560">BS47+(365/12)</f>
        <v>1552.2500000000009</v>
      </c>
      <c r="BT48" s="11">
        <f t="shared" si="497"/>
        <v>-25690.975456416538</v>
      </c>
      <c r="BU48" s="6">
        <f t="shared" si="560"/>
        <v>1552.2500000000009</v>
      </c>
      <c r="BV48" s="11">
        <f t="shared" si="498"/>
        <v>-25690.975456416538</v>
      </c>
      <c r="BW48" s="6">
        <f t="shared" ref="BW48:BY48" si="561">BW47+(365/12)</f>
        <v>1552.2500000000009</v>
      </c>
      <c r="BX48" s="11">
        <f t="shared" si="500"/>
        <v>-25690.975456416538</v>
      </c>
      <c r="BY48" s="82">
        <f t="shared" si="561"/>
        <v>1552.2500000000009</v>
      </c>
      <c r="BZ48" s="11">
        <f t="shared" si="501"/>
        <v>-25690.975456416538</v>
      </c>
      <c r="CA48" s="4"/>
    </row>
    <row r="49" spans="1:79">
      <c r="A49" s="1" t="str">
        <f t="shared" si="183"/>
        <v/>
      </c>
      <c r="B49" s="1">
        <f t="shared" si="38"/>
        <v>43</v>
      </c>
      <c r="C49" s="13">
        <f t="shared" si="42"/>
        <v>3276911.4872039752</v>
      </c>
      <c r="D49" s="2">
        <f t="shared" si="43"/>
        <v>47863.661751499727</v>
      </c>
      <c r="E49" s="15">
        <f t="shared" si="4"/>
        <v>27379.105637081793</v>
      </c>
      <c r="F49" s="15">
        <f t="shared" si="328"/>
        <v>20484.556114417934</v>
      </c>
      <c r="G49" s="21">
        <f t="shared" si="329"/>
        <v>27379.105637081793</v>
      </c>
      <c r="H49" s="19">
        <f>'rent cash flow (do not modify)'!D48</f>
        <v>0</v>
      </c>
      <c r="I49" s="22">
        <f>'rent cash flow (do not modify)'!E48</f>
        <v>25000</v>
      </c>
      <c r="J49" s="12">
        <f t="shared" si="40"/>
        <v>5151.5050000000001</v>
      </c>
      <c r="K49" s="2">
        <f t="shared" si="45"/>
        <v>416.66666666666669</v>
      </c>
      <c r="L49" s="2">
        <f t="shared" si="46"/>
        <v>83.333333333333329</v>
      </c>
      <c r="M49" s="13">
        <f t="shared" si="47"/>
        <v>166.66666666666666</v>
      </c>
      <c r="N49" s="2">
        <f t="shared" si="48"/>
        <v>83.333333333333329</v>
      </c>
      <c r="O49" s="7">
        <f t="shared" si="330"/>
        <v>7400</v>
      </c>
      <c r="P49" s="15">
        <f t="shared" si="5"/>
        <v>-2286.6</v>
      </c>
      <c r="Q49" s="21">
        <f t="shared" si="6"/>
        <v>-45305.02310964145</v>
      </c>
      <c r="R49" s="4"/>
      <c r="S49" s="6">
        <f t="shared" si="49"/>
        <v>1582.6666666666677</v>
      </c>
      <c r="T49" s="10"/>
      <c r="U49" s="6">
        <f t="shared" si="49"/>
        <v>1582.6666666666677</v>
      </c>
      <c r="W49" s="6">
        <f t="shared" si="49"/>
        <v>1582.6666666666677</v>
      </c>
      <c r="Y49" s="6">
        <f t="shared" si="50"/>
        <v>1582.6666666666677</v>
      </c>
      <c r="Z49" s="11">
        <f t="shared" si="463"/>
        <v>-45305.02310964145</v>
      </c>
      <c r="AA49" s="6">
        <f t="shared" si="50"/>
        <v>1582.6666666666677</v>
      </c>
      <c r="AB49" s="11">
        <f t="shared" si="464"/>
        <v>-45305.02310964145</v>
      </c>
      <c r="AC49" s="6">
        <f t="shared" si="50"/>
        <v>1582.6666666666677</v>
      </c>
      <c r="AD49" s="11">
        <f t="shared" si="465"/>
        <v>-45305.02310964145</v>
      </c>
      <c r="AE49" s="6">
        <f t="shared" ref="AE49:AG49" si="562">AE48+(365/12)</f>
        <v>1582.6666666666677</v>
      </c>
      <c r="AF49" s="11">
        <f t="shared" si="467"/>
        <v>-45305.02310964145</v>
      </c>
      <c r="AG49" s="6">
        <f t="shared" si="562"/>
        <v>1582.6666666666677</v>
      </c>
      <c r="AH49" s="11">
        <f t="shared" si="468"/>
        <v>-45305.02310964145</v>
      </c>
      <c r="AI49" s="6">
        <f t="shared" ref="AI49:AK49" si="563">AI48+(365/12)</f>
        <v>1582.6666666666677</v>
      </c>
      <c r="AJ49" s="11">
        <f t="shared" si="470"/>
        <v>-45305.02310964145</v>
      </c>
      <c r="AK49" s="6">
        <f t="shared" si="563"/>
        <v>1582.6666666666677</v>
      </c>
      <c r="AL49" s="11">
        <f t="shared" si="471"/>
        <v>-45305.02310964145</v>
      </c>
      <c r="AM49" s="6">
        <f t="shared" ref="AM49:AO49" si="564">AM48+(365/12)</f>
        <v>1582.6666666666677</v>
      </c>
      <c r="AN49" s="11">
        <f t="shared" si="473"/>
        <v>-45305.02310964145</v>
      </c>
      <c r="AO49" s="6">
        <f t="shared" si="564"/>
        <v>1582.6666666666677</v>
      </c>
      <c r="AP49" s="11">
        <f t="shared" si="474"/>
        <v>-45305.02310964145</v>
      </c>
      <c r="AQ49" s="6">
        <f t="shared" ref="AQ49:AS49" si="565">AQ48+(365/12)</f>
        <v>1582.6666666666677</v>
      </c>
      <c r="AR49" s="11">
        <f t="shared" si="476"/>
        <v>-45305.02310964145</v>
      </c>
      <c r="AS49" s="6">
        <f t="shared" si="565"/>
        <v>1582.6666666666677</v>
      </c>
      <c r="AT49" s="11">
        <f t="shared" si="477"/>
        <v>-45305.02310964145</v>
      </c>
      <c r="AU49" s="6">
        <f t="shared" ref="AU49:AW49" si="566">AU48+(365/12)</f>
        <v>1582.6666666666677</v>
      </c>
      <c r="AV49" s="11">
        <f t="shared" si="479"/>
        <v>-45305.02310964145</v>
      </c>
      <c r="AW49" s="6">
        <f t="shared" si="566"/>
        <v>1582.6666666666677</v>
      </c>
      <c r="AX49" s="11">
        <f t="shared" si="480"/>
        <v>-45305.02310964145</v>
      </c>
      <c r="AY49" s="6">
        <f t="shared" ref="AY49:BA49" si="567">AY48+(365/12)</f>
        <v>1582.6666666666677</v>
      </c>
      <c r="AZ49" s="11">
        <f t="shared" si="482"/>
        <v>-45305.02310964145</v>
      </c>
      <c r="BA49" s="6">
        <f t="shared" si="567"/>
        <v>1582.6666666666677</v>
      </c>
      <c r="BB49" s="11">
        <f t="shared" si="483"/>
        <v>-45305.02310964145</v>
      </c>
      <c r="BC49" s="6">
        <f t="shared" ref="BC49:BE49" si="568">BC48+(365/12)</f>
        <v>1582.6666666666677</v>
      </c>
      <c r="BD49" s="11">
        <f t="shared" si="485"/>
        <v>-45305.02310964145</v>
      </c>
      <c r="BE49" s="6">
        <f t="shared" si="568"/>
        <v>1582.6666666666677</v>
      </c>
      <c r="BF49" s="11">
        <f t="shared" si="486"/>
        <v>-45305.02310964145</v>
      </c>
      <c r="BG49" s="6">
        <f t="shared" ref="BG49:BI49" si="569">BG48+(365/12)</f>
        <v>1582.6666666666677</v>
      </c>
      <c r="BH49" s="11">
        <f t="shared" si="488"/>
        <v>-45305.02310964145</v>
      </c>
      <c r="BI49" s="6">
        <f t="shared" si="569"/>
        <v>1582.6666666666677</v>
      </c>
      <c r="BJ49" s="11">
        <f t="shared" si="489"/>
        <v>-45305.02310964145</v>
      </c>
      <c r="BK49" s="6">
        <f t="shared" ref="BK49:BM49" si="570">BK48+(365/12)</f>
        <v>1582.6666666666677</v>
      </c>
      <c r="BL49" s="11">
        <f t="shared" si="491"/>
        <v>-45305.02310964145</v>
      </c>
      <c r="BM49" s="6">
        <f t="shared" si="570"/>
        <v>1582.6666666666677</v>
      </c>
      <c r="BN49" s="11">
        <f t="shared" si="492"/>
        <v>-45305.02310964145</v>
      </c>
      <c r="BO49" s="6">
        <f t="shared" ref="BO49:BQ49" si="571">BO48+(365/12)</f>
        <v>1582.6666666666677</v>
      </c>
      <c r="BP49" s="11">
        <f t="shared" si="494"/>
        <v>-45305.02310964145</v>
      </c>
      <c r="BQ49" s="6">
        <f t="shared" si="571"/>
        <v>1582.6666666666677</v>
      </c>
      <c r="BR49" s="11">
        <f t="shared" si="495"/>
        <v>-45305.02310964145</v>
      </c>
      <c r="BS49" s="6">
        <f t="shared" ref="BS49:BU49" si="572">BS48+(365/12)</f>
        <v>1582.6666666666677</v>
      </c>
      <c r="BT49" s="11">
        <f t="shared" si="497"/>
        <v>-45305.02310964145</v>
      </c>
      <c r="BU49" s="6">
        <f t="shared" si="572"/>
        <v>1582.6666666666677</v>
      </c>
      <c r="BV49" s="11">
        <f t="shared" si="498"/>
        <v>-45305.02310964145</v>
      </c>
      <c r="BW49" s="6">
        <f t="shared" ref="BW49:BY49" si="573">BW48+(365/12)</f>
        <v>1582.6666666666677</v>
      </c>
      <c r="BX49" s="11">
        <f t="shared" si="500"/>
        <v>-45305.02310964145</v>
      </c>
      <c r="BY49" s="82">
        <f t="shared" si="573"/>
        <v>1582.6666666666677</v>
      </c>
      <c r="BZ49" s="11">
        <f t="shared" si="501"/>
        <v>-45305.02310964145</v>
      </c>
      <c r="CA49" s="4"/>
    </row>
    <row r="50" spans="1:79">
      <c r="A50" s="1" t="str">
        <f t="shared" si="183"/>
        <v/>
      </c>
      <c r="B50" s="1">
        <f t="shared" si="38"/>
        <v>44</v>
      </c>
      <c r="C50" s="13">
        <f t="shared" si="42"/>
        <v>3256426.9310895572</v>
      </c>
      <c r="D50" s="2">
        <f t="shared" si="43"/>
        <v>47863.661751499727</v>
      </c>
      <c r="E50" s="15">
        <f t="shared" si="4"/>
        <v>27207.95398163567</v>
      </c>
      <c r="F50" s="15">
        <f t="shared" si="328"/>
        <v>20655.707769864057</v>
      </c>
      <c r="G50" s="21">
        <f t="shared" si="329"/>
        <v>27207.95398163567</v>
      </c>
      <c r="H50" s="19">
        <f>'rent cash flow (do not modify)'!D49</f>
        <v>0</v>
      </c>
      <c r="I50" s="22">
        <f>'rent cash flow (do not modify)'!E49</f>
        <v>25000</v>
      </c>
      <c r="J50" s="12">
        <f t="shared" si="40"/>
        <v>5151.5050000000001</v>
      </c>
      <c r="K50" s="2">
        <f t="shared" si="45"/>
        <v>416.66666666666669</v>
      </c>
      <c r="L50" s="2">
        <f t="shared" si="46"/>
        <v>83.333333333333329</v>
      </c>
      <c r="M50" s="13">
        <f t="shared" si="47"/>
        <v>166.66666666666666</v>
      </c>
      <c r="N50" s="2">
        <f t="shared" si="48"/>
        <v>83.333333333333329</v>
      </c>
      <c r="O50" s="7">
        <f t="shared" si="330"/>
        <v>7400</v>
      </c>
      <c r="P50" s="15">
        <f t="shared" si="5"/>
        <v>-2286.6</v>
      </c>
      <c r="Q50" s="21">
        <f t="shared" si="6"/>
        <v>-45357.9089711743</v>
      </c>
      <c r="R50" s="4"/>
      <c r="S50" s="6">
        <f t="shared" si="49"/>
        <v>1613.0833333333344</v>
      </c>
      <c r="T50" s="10"/>
      <c r="U50" s="6">
        <f t="shared" si="49"/>
        <v>1613.0833333333344</v>
      </c>
      <c r="W50" s="6">
        <f t="shared" si="49"/>
        <v>1613.0833333333344</v>
      </c>
      <c r="Y50" s="6">
        <f t="shared" si="50"/>
        <v>1613.0833333333344</v>
      </c>
      <c r="Z50" s="11">
        <f t="shared" si="463"/>
        <v>-45357.9089711743</v>
      </c>
      <c r="AA50" s="6">
        <f t="shared" si="50"/>
        <v>1613.0833333333344</v>
      </c>
      <c r="AB50" s="11">
        <f t="shared" si="464"/>
        <v>-45357.9089711743</v>
      </c>
      <c r="AC50" s="6">
        <f t="shared" si="50"/>
        <v>1613.0833333333344</v>
      </c>
      <c r="AD50" s="11">
        <f t="shared" si="465"/>
        <v>-45357.9089711743</v>
      </c>
      <c r="AE50" s="6">
        <f t="shared" ref="AE50:AG50" si="574">AE49+(365/12)</f>
        <v>1613.0833333333344</v>
      </c>
      <c r="AF50" s="11">
        <f t="shared" si="467"/>
        <v>-45357.9089711743</v>
      </c>
      <c r="AG50" s="6">
        <f t="shared" si="574"/>
        <v>1613.0833333333344</v>
      </c>
      <c r="AH50" s="11">
        <f t="shared" si="468"/>
        <v>-45357.9089711743</v>
      </c>
      <c r="AI50" s="6">
        <f t="shared" ref="AI50:AK50" si="575">AI49+(365/12)</f>
        <v>1613.0833333333344</v>
      </c>
      <c r="AJ50" s="11">
        <f t="shared" si="470"/>
        <v>-45357.9089711743</v>
      </c>
      <c r="AK50" s="6">
        <f t="shared" si="575"/>
        <v>1613.0833333333344</v>
      </c>
      <c r="AL50" s="11">
        <f t="shared" si="471"/>
        <v>-45357.9089711743</v>
      </c>
      <c r="AM50" s="6">
        <f t="shared" ref="AM50:AO50" si="576">AM49+(365/12)</f>
        <v>1613.0833333333344</v>
      </c>
      <c r="AN50" s="11">
        <f t="shared" si="473"/>
        <v>-45357.9089711743</v>
      </c>
      <c r="AO50" s="6">
        <f t="shared" si="576"/>
        <v>1613.0833333333344</v>
      </c>
      <c r="AP50" s="11">
        <f t="shared" si="474"/>
        <v>-45357.9089711743</v>
      </c>
      <c r="AQ50" s="6">
        <f t="shared" ref="AQ50:AS50" si="577">AQ49+(365/12)</f>
        <v>1613.0833333333344</v>
      </c>
      <c r="AR50" s="11">
        <f t="shared" si="476"/>
        <v>-45357.9089711743</v>
      </c>
      <c r="AS50" s="6">
        <f t="shared" si="577"/>
        <v>1613.0833333333344</v>
      </c>
      <c r="AT50" s="11">
        <f t="shared" si="477"/>
        <v>-45357.9089711743</v>
      </c>
      <c r="AU50" s="6">
        <f t="shared" ref="AU50:AW50" si="578">AU49+(365/12)</f>
        <v>1613.0833333333344</v>
      </c>
      <c r="AV50" s="11">
        <f t="shared" si="479"/>
        <v>-45357.9089711743</v>
      </c>
      <c r="AW50" s="6">
        <f t="shared" si="578"/>
        <v>1613.0833333333344</v>
      </c>
      <c r="AX50" s="11">
        <f t="shared" si="480"/>
        <v>-45357.9089711743</v>
      </c>
      <c r="AY50" s="6">
        <f t="shared" ref="AY50:BA50" si="579">AY49+(365/12)</f>
        <v>1613.0833333333344</v>
      </c>
      <c r="AZ50" s="11">
        <f t="shared" si="482"/>
        <v>-45357.9089711743</v>
      </c>
      <c r="BA50" s="6">
        <f t="shared" si="579"/>
        <v>1613.0833333333344</v>
      </c>
      <c r="BB50" s="11">
        <f t="shared" si="483"/>
        <v>-45357.9089711743</v>
      </c>
      <c r="BC50" s="6">
        <f t="shared" ref="BC50:BE50" si="580">BC49+(365/12)</f>
        <v>1613.0833333333344</v>
      </c>
      <c r="BD50" s="11">
        <f t="shared" si="485"/>
        <v>-45357.9089711743</v>
      </c>
      <c r="BE50" s="6">
        <f t="shared" si="580"/>
        <v>1613.0833333333344</v>
      </c>
      <c r="BF50" s="11">
        <f t="shared" si="486"/>
        <v>-45357.9089711743</v>
      </c>
      <c r="BG50" s="6">
        <f t="shared" ref="BG50:BI50" si="581">BG49+(365/12)</f>
        <v>1613.0833333333344</v>
      </c>
      <c r="BH50" s="11">
        <f t="shared" si="488"/>
        <v>-45357.9089711743</v>
      </c>
      <c r="BI50" s="6">
        <f t="shared" si="581"/>
        <v>1613.0833333333344</v>
      </c>
      <c r="BJ50" s="11">
        <f t="shared" si="489"/>
        <v>-45357.9089711743</v>
      </c>
      <c r="BK50" s="6">
        <f t="shared" ref="BK50:BM50" si="582">BK49+(365/12)</f>
        <v>1613.0833333333344</v>
      </c>
      <c r="BL50" s="11">
        <f t="shared" si="491"/>
        <v>-45357.9089711743</v>
      </c>
      <c r="BM50" s="6">
        <f t="shared" si="582"/>
        <v>1613.0833333333344</v>
      </c>
      <c r="BN50" s="11">
        <f t="shared" si="492"/>
        <v>-45357.9089711743</v>
      </c>
      <c r="BO50" s="6">
        <f t="shared" ref="BO50:BQ50" si="583">BO49+(365/12)</f>
        <v>1613.0833333333344</v>
      </c>
      <c r="BP50" s="11">
        <f t="shared" si="494"/>
        <v>-45357.9089711743</v>
      </c>
      <c r="BQ50" s="6">
        <f t="shared" si="583"/>
        <v>1613.0833333333344</v>
      </c>
      <c r="BR50" s="11">
        <f t="shared" si="495"/>
        <v>-45357.9089711743</v>
      </c>
      <c r="BS50" s="6">
        <f t="shared" ref="BS50:BU50" si="584">BS49+(365/12)</f>
        <v>1613.0833333333344</v>
      </c>
      <c r="BT50" s="11">
        <f t="shared" si="497"/>
        <v>-45357.9089711743</v>
      </c>
      <c r="BU50" s="6">
        <f t="shared" si="584"/>
        <v>1613.0833333333344</v>
      </c>
      <c r="BV50" s="11">
        <f t="shared" si="498"/>
        <v>-45357.9089711743</v>
      </c>
      <c r="BW50" s="6">
        <f t="shared" ref="BW50:BY50" si="585">BW49+(365/12)</f>
        <v>1613.0833333333344</v>
      </c>
      <c r="BX50" s="11">
        <f t="shared" si="500"/>
        <v>-45357.9089711743</v>
      </c>
      <c r="BY50" s="82">
        <f t="shared" si="585"/>
        <v>1613.0833333333344</v>
      </c>
      <c r="BZ50" s="11">
        <f t="shared" si="501"/>
        <v>-45357.9089711743</v>
      </c>
      <c r="CA50" s="4"/>
    </row>
    <row r="51" spans="1:79">
      <c r="A51" s="1" t="str">
        <f t="shared" si="183"/>
        <v/>
      </c>
      <c r="B51" s="1">
        <f t="shared" si="38"/>
        <v>45</v>
      </c>
      <c r="C51" s="13">
        <f t="shared" si="42"/>
        <v>3235771.223319693</v>
      </c>
      <c r="D51" s="2">
        <f t="shared" si="43"/>
        <v>47863.661751499727</v>
      </c>
      <c r="E51" s="15">
        <f t="shared" si="4"/>
        <v>27035.372327462781</v>
      </c>
      <c r="F51" s="15">
        <f t="shared" si="328"/>
        <v>20828.289424036946</v>
      </c>
      <c r="G51" s="21">
        <f t="shared" si="329"/>
        <v>27035.372327462781</v>
      </c>
      <c r="H51" s="19">
        <f>'rent cash flow (do not modify)'!D50</f>
        <v>0</v>
      </c>
      <c r="I51" s="22">
        <f>'rent cash flow (do not modify)'!E50</f>
        <v>25000</v>
      </c>
      <c r="J51" s="12">
        <f t="shared" si="40"/>
        <v>5151.5050000000001</v>
      </c>
      <c r="K51" s="2">
        <f t="shared" si="45"/>
        <v>416.66666666666669</v>
      </c>
      <c r="L51" s="2">
        <f t="shared" si="46"/>
        <v>83.333333333333329</v>
      </c>
      <c r="M51" s="13">
        <f t="shared" si="47"/>
        <v>166.66666666666666</v>
      </c>
      <c r="N51" s="2">
        <f t="shared" si="48"/>
        <v>83.333333333333329</v>
      </c>
      <c r="O51" s="7">
        <f t="shared" si="330"/>
        <v>7400</v>
      </c>
      <c r="P51" s="15">
        <f t="shared" si="5"/>
        <v>-2286.6</v>
      </c>
      <c r="Q51" s="21">
        <f t="shared" si="6"/>
        <v>-45411.236702313727</v>
      </c>
      <c r="R51" s="4"/>
      <c r="S51" s="6">
        <f t="shared" si="49"/>
        <v>1643.5000000000011</v>
      </c>
      <c r="T51" s="10"/>
      <c r="U51" s="6">
        <f t="shared" si="49"/>
        <v>1643.5000000000011</v>
      </c>
      <c r="W51" s="6">
        <f t="shared" si="49"/>
        <v>1643.5000000000011</v>
      </c>
      <c r="Y51" s="6">
        <f t="shared" si="50"/>
        <v>1643.5000000000011</v>
      </c>
      <c r="Z51" s="11">
        <f t="shared" si="463"/>
        <v>-45411.236702313727</v>
      </c>
      <c r="AA51" s="6">
        <f t="shared" si="50"/>
        <v>1643.5000000000011</v>
      </c>
      <c r="AB51" s="11">
        <f t="shared" si="464"/>
        <v>-45411.236702313727</v>
      </c>
      <c r="AC51" s="6">
        <f t="shared" si="50"/>
        <v>1643.5000000000011</v>
      </c>
      <c r="AD51" s="11">
        <f t="shared" si="465"/>
        <v>-45411.236702313727</v>
      </c>
      <c r="AE51" s="6">
        <f t="shared" ref="AE51:AG51" si="586">AE50+(365/12)</f>
        <v>1643.5000000000011</v>
      </c>
      <c r="AF51" s="11">
        <f t="shared" si="467"/>
        <v>-45411.236702313727</v>
      </c>
      <c r="AG51" s="6">
        <f t="shared" si="586"/>
        <v>1643.5000000000011</v>
      </c>
      <c r="AH51" s="11">
        <f t="shared" si="468"/>
        <v>-45411.236702313727</v>
      </c>
      <c r="AI51" s="6">
        <f t="shared" ref="AI51:AK51" si="587">AI50+(365/12)</f>
        <v>1643.5000000000011</v>
      </c>
      <c r="AJ51" s="11">
        <f t="shared" si="470"/>
        <v>-45411.236702313727</v>
      </c>
      <c r="AK51" s="6">
        <f t="shared" si="587"/>
        <v>1643.5000000000011</v>
      </c>
      <c r="AL51" s="11">
        <f t="shared" si="471"/>
        <v>-45411.236702313727</v>
      </c>
      <c r="AM51" s="6">
        <f t="shared" ref="AM51:AO51" si="588">AM50+(365/12)</f>
        <v>1643.5000000000011</v>
      </c>
      <c r="AN51" s="11">
        <f t="shared" si="473"/>
        <v>-45411.236702313727</v>
      </c>
      <c r="AO51" s="6">
        <f t="shared" si="588"/>
        <v>1643.5000000000011</v>
      </c>
      <c r="AP51" s="11">
        <f t="shared" si="474"/>
        <v>-45411.236702313727</v>
      </c>
      <c r="AQ51" s="6">
        <f t="shared" ref="AQ51:AS51" si="589">AQ50+(365/12)</f>
        <v>1643.5000000000011</v>
      </c>
      <c r="AR51" s="11">
        <f t="shared" si="476"/>
        <v>-45411.236702313727</v>
      </c>
      <c r="AS51" s="6">
        <f t="shared" si="589"/>
        <v>1643.5000000000011</v>
      </c>
      <c r="AT51" s="11">
        <f t="shared" si="477"/>
        <v>-45411.236702313727</v>
      </c>
      <c r="AU51" s="6">
        <f t="shared" ref="AU51:AW51" si="590">AU50+(365/12)</f>
        <v>1643.5000000000011</v>
      </c>
      <c r="AV51" s="11">
        <f t="shared" si="479"/>
        <v>-45411.236702313727</v>
      </c>
      <c r="AW51" s="6">
        <f t="shared" si="590"/>
        <v>1643.5000000000011</v>
      </c>
      <c r="AX51" s="11">
        <f t="shared" si="480"/>
        <v>-45411.236702313727</v>
      </c>
      <c r="AY51" s="6">
        <f t="shared" ref="AY51:BA51" si="591">AY50+(365/12)</f>
        <v>1643.5000000000011</v>
      </c>
      <c r="AZ51" s="11">
        <f t="shared" si="482"/>
        <v>-45411.236702313727</v>
      </c>
      <c r="BA51" s="6">
        <f t="shared" si="591"/>
        <v>1643.5000000000011</v>
      </c>
      <c r="BB51" s="11">
        <f t="shared" si="483"/>
        <v>-45411.236702313727</v>
      </c>
      <c r="BC51" s="6">
        <f t="shared" ref="BC51:BE51" si="592">BC50+(365/12)</f>
        <v>1643.5000000000011</v>
      </c>
      <c r="BD51" s="11">
        <f t="shared" si="485"/>
        <v>-45411.236702313727</v>
      </c>
      <c r="BE51" s="6">
        <f t="shared" si="592"/>
        <v>1643.5000000000011</v>
      </c>
      <c r="BF51" s="11">
        <f t="shared" si="486"/>
        <v>-45411.236702313727</v>
      </c>
      <c r="BG51" s="6">
        <f t="shared" ref="BG51:BI51" si="593">BG50+(365/12)</f>
        <v>1643.5000000000011</v>
      </c>
      <c r="BH51" s="11">
        <f t="shared" si="488"/>
        <v>-45411.236702313727</v>
      </c>
      <c r="BI51" s="6">
        <f t="shared" si="593"/>
        <v>1643.5000000000011</v>
      </c>
      <c r="BJ51" s="11">
        <f t="shared" si="489"/>
        <v>-45411.236702313727</v>
      </c>
      <c r="BK51" s="6">
        <f t="shared" ref="BK51:BM51" si="594">BK50+(365/12)</f>
        <v>1643.5000000000011</v>
      </c>
      <c r="BL51" s="11">
        <f t="shared" si="491"/>
        <v>-45411.236702313727</v>
      </c>
      <c r="BM51" s="6">
        <f t="shared" si="594"/>
        <v>1643.5000000000011</v>
      </c>
      <c r="BN51" s="11">
        <f t="shared" si="492"/>
        <v>-45411.236702313727</v>
      </c>
      <c r="BO51" s="6">
        <f t="shared" ref="BO51:BQ51" si="595">BO50+(365/12)</f>
        <v>1643.5000000000011</v>
      </c>
      <c r="BP51" s="11">
        <f t="shared" si="494"/>
        <v>-45411.236702313727</v>
      </c>
      <c r="BQ51" s="6">
        <f t="shared" si="595"/>
        <v>1643.5000000000011</v>
      </c>
      <c r="BR51" s="11">
        <f t="shared" si="495"/>
        <v>-45411.236702313727</v>
      </c>
      <c r="BS51" s="6">
        <f t="shared" ref="BS51:BU51" si="596">BS50+(365/12)</f>
        <v>1643.5000000000011</v>
      </c>
      <c r="BT51" s="11">
        <f t="shared" si="497"/>
        <v>-45411.236702313727</v>
      </c>
      <c r="BU51" s="6">
        <f t="shared" si="596"/>
        <v>1643.5000000000011</v>
      </c>
      <c r="BV51" s="11">
        <f t="shared" si="498"/>
        <v>-45411.236702313727</v>
      </c>
      <c r="BW51" s="6">
        <f t="shared" ref="BW51:BY51" si="597">BW50+(365/12)</f>
        <v>1643.5000000000011</v>
      </c>
      <c r="BX51" s="11">
        <f t="shared" si="500"/>
        <v>-45411.236702313727</v>
      </c>
      <c r="BY51" s="82">
        <f t="shared" si="597"/>
        <v>1643.5000000000011</v>
      </c>
      <c r="BZ51" s="11">
        <f t="shared" si="501"/>
        <v>-45411.236702313727</v>
      </c>
      <c r="CA51" s="4"/>
    </row>
    <row r="52" spans="1:79">
      <c r="A52" s="1" t="str">
        <f t="shared" si="183"/>
        <v/>
      </c>
      <c r="B52" s="1">
        <f t="shared" si="38"/>
        <v>46</v>
      </c>
      <c r="C52" s="13">
        <f t="shared" si="42"/>
        <v>3214942.9338956559</v>
      </c>
      <c r="D52" s="2">
        <f t="shared" si="43"/>
        <v>47863.661751499727</v>
      </c>
      <c r="E52" s="15">
        <f t="shared" si="4"/>
        <v>26861.348726701137</v>
      </c>
      <c r="F52" s="15">
        <f t="shared" si="328"/>
        <v>21002.31302479859</v>
      </c>
      <c r="G52" s="21">
        <f t="shared" si="329"/>
        <v>26861.348726701137</v>
      </c>
      <c r="H52" s="19">
        <f>'rent cash flow (do not modify)'!D51</f>
        <v>0</v>
      </c>
      <c r="I52" s="22">
        <f>'rent cash flow (do not modify)'!E51</f>
        <v>25000</v>
      </c>
      <c r="J52" s="12">
        <f t="shared" si="40"/>
        <v>5151.5050000000001</v>
      </c>
      <c r="K52" s="2">
        <f t="shared" si="45"/>
        <v>416.66666666666669</v>
      </c>
      <c r="L52" s="2">
        <f t="shared" si="46"/>
        <v>83.333333333333329</v>
      </c>
      <c r="M52" s="13">
        <f t="shared" si="47"/>
        <v>166.66666666666666</v>
      </c>
      <c r="N52" s="2">
        <f t="shared" si="48"/>
        <v>83.333333333333329</v>
      </c>
      <c r="O52" s="7">
        <f t="shared" si="330"/>
        <v>7400</v>
      </c>
      <c r="P52" s="15">
        <f t="shared" si="5"/>
        <v>-2286.6</v>
      </c>
      <c r="Q52" s="21">
        <f t="shared" si="6"/>
        <v>-45465.009994949076</v>
      </c>
      <c r="R52" s="4"/>
      <c r="S52" s="6">
        <f t="shared" si="49"/>
        <v>1673.9166666666679</v>
      </c>
      <c r="T52" s="10"/>
      <c r="U52" s="6">
        <f t="shared" si="49"/>
        <v>1673.9166666666679</v>
      </c>
      <c r="W52" s="6">
        <f t="shared" si="49"/>
        <v>1673.9166666666679</v>
      </c>
      <c r="Y52" s="6">
        <f t="shared" si="50"/>
        <v>1673.9166666666679</v>
      </c>
      <c r="Z52" s="11">
        <f t="shared" si="463"/>
        <v>-45465.009994949076</v>
      </c>
      <c r="AA52" s="6">
        <f t="shared" si="50"/>
        <v>1673.9166666666679</v>
      </c>
      <c r="AB52" s="11">
        <f t="shared" si="464"/>
        <v>-45465.009994949076</v>
      </c>
      <c r="AC52" s="6">
        <f t="shared" si="50"/>
        <v>1673.9166666666679</v>
      </c>
      <c r="AD52" s="11">
        <f t="shared" si="465"/>
        <v>-45465.009994949076</v>
      </c>
      <c r="AE52" s="6">
        <f t="shared" ref="AE52:AG52" si="598">AE51+(365/12)</f>
        <v>1673.9166666666679</v>
      </c>
      <c r="AF52" s="11">
        <f t="shared" si="467"/>
        <v>-45465.009994949076</v>
      </c>
      <c r="AG52" s="6">
        <f t="shared" si="598"/>
        <v>1673.9166666666679</v>
      </c>
      <c r="AH52" s="11">
        <f t="shared" si="468"/>
        <v>-45465.009994949076</v>
      </c>
      <c r="AI52" s="6">
        <f t="shared" ref="AI52:AK52" si="599">AI51+(365/12)</f>
        <v>1673.9166666666679</v>
      </c>
      <c r="AJ52" s="11">
        <f t="shared" si="470"/>
        <v>-45465.009994949076</v>
      </c>
      <c r="AK52" s="6">
        <f t="shared" si="599"/>
        <v>1673.9166666666679</v>
      </c>
      <c r="AL52" s="11">
        <f t="shared" si="471"/>
        <v>-45465.009994949076</v>
      </c>
      <c r="AM52" s="6">
        <f t="shared" ref="AM52:AO52" si="600">AM51+(365/12)</f>
        <v>1673.9166666666679</v>
      </c>
      <c r="AN52" s="11">
        <f t="shared" si="473"/>
        <v>-45465.009994949076</v>
      </c>
      <c r="AO52" s="6">
        <f t="shared" si="600"/>
        <v>1673.9166666666679</v>
      </c>
      <c r="AP52" s="11">
        <f t="shared" si="474"/>
        <v>-45465.009994949076</v>
      </c>
      <c r="AQ52" s="6">
        <f t="shared" ref="AQ52:AS52" si="601">AQ51+(365/12)</f>
        <v>1673.9166666666679</v>
      </c>
      <c r="AR52" s="11">
        <f t="shared" si="476"/>
        <v>-45465.009994949076</v>
      </c>
      <c r="AS52" s="6">
        <f t="shared" si="601"/>
        <v>1673.9166666666679</v>
      </c>
      <c r="AT52" s="11">
        <f t="shared" si="477"/>
        <v>-45465.009994949076</v>
      </c>
      <c r="AU52" s="6">
        <f t="shared" ref="AU52:AW52" si="602">AU51+(365/12)</f>
        <v>1673.9166666666679</v>
      </c>
      <c r="AV52" s="11">
        <f t="shared" si="479"/>
        <v>-45465.009994949076</v>
      </c>
      <c r="AW52" s="6">
        <f t="shared" si="602"/>
        <v>1673.9166666666679</v>
      </c>
      <c r="AX52" s="11">
        <f t="shared" si="480"/>
        <v>-45465.009994949076</v>
      </c>
      <c r="AY52" s="6">
        <f t="shared" ref="AY52:BA52" si="603">AY51+(365/12)</f>
        <v>1673.9166666666679</v>
      </c>
      <c r="AZ52" s="11">
        <f t="shared" si="482"/>
        <v>-45465.009994949076</v>
      </c>
      <c r="BA52" s="6">
        <f t="shared" si="603"/>
        <v>1673.9166666666679</v>
      </c>
      <c r="BB52" s="11">
        <f t="shared" si="483"/>
        <v>-45465.009994949076</v>
      </c>
      <c r="BC52" s="6">
        <f t="shared" ref="BC52:BE52" si="604">BC51+(365/12)</f>
        <v>1673.9166666666679</v>
      </c>
      <c r="BD52" s="11">
        <f t="shared" si="485"/>
        <v>-45465.009994949076</v>
      </c>
      <c r="BE52" s="6">
        <f t="shared" si="604"/>
        <v>1673.9166666666679</v>
      </c>
      <c r="BF52" s="11">
        <f t="shared" si="486"/>
        <v>-45465.009994949076</v>
      </c>
      <c r="BG52" s="6">
        <f t="shared" ref="BG52:BI52" si="605">BG51+(365/12)</f>
        <v>1673.9166666666679</v>
      </c>
      <c r="BH52" s="11">
        <f t="shared" si="488"/>
        <v>-45465.009994949076</v>
      </c>
      <c r="BI52" s="6">
        <f t="shared" si="605"/>
        <v>1673.9166666666679</v>
      </c>
      <c r="BJ52" s="11">
        <f t="shared" si="489"/>
        <v>-45465.009994949076</v>
      </c>
      <c r="BK52" s="6">
        <f t="shared" ref="BK52:BM52" si="606">BK51+(365/12)</f>
        <v>1673.9166666666679</v>
      </c>
      <c r="BL52" s="11">
        <f t="shared" si="491"/>
        <v>-45465.009994949076</v>
      </c>
      <c r="BM52" s="6">
        <f t="shared" si="606"/>
        <v>1673.9166666666679</v>
      </c>
      <c r="BN52" s="11">
        <f t="shared" si="492"/>
        <v>-45465.009994949076</v>
      </c>
      <c r="BO52" s="6">
        <f t="shared" ref="BO52:BQ52" si="607">BO51+(365/12)</f>
        <v>1673.9166666666679</v>
      </c>
      <c r="BP52" s="11">
        <f t="shared" si="494"/>
        <v>-45465.009994949076</v>
      </c>
      <c r="BQ52" s="6">
        <f t="shared" si="607"/>
        <v>1673.9166666666679</v>
      </c>
      <c r="BR52" s="11">
        <f t="shared" si="495"/>
        <v>-45465.009994949076</v>
      </c>
      <c r="BS52" s="6">
        <f t="shared" ref="BS52:BU52" si="608">BS51+(365/12)</f>
        <v>1673.9166666666679</v>
      </c>
      <c r="BT52" s="11">
        <f t="shared" si="497"/>
        <v>-45465.009994949076</v>
      </c>
      <c r="BU52" s="6">
        <f t="shared" si="608"/>
        <v>1673.9166666666679</v>
      </c>
      <c r="BV52" s="11">
        <f t="shared" si="498"/>
        <v>-45465.009994949076</v>
      </c>
      <c r="BW52" s="6">
        <f t="shared" ref="BW52:BY52" si="609">BW51+(365/12)</f>
        <v>1673.9166666666679</v>
      </c>
      <c r="BX52" s="11">
        <f t="shared" si="500"/>
        <v>-45465.009994949076</v>
      </c>
      <c r="BY52" s="82">
        <f t="shared" si="609"/>
        <v>1673.9166666666679</v>
      </c>
      <c r="BZ52" s="11">
        <f t="shared" si="501"/>
        <v>-45465.009994949076</v>
      </c>
      <c r="CA52" s="4"/>
    </row>
    <row r="53" spans="1:79">
      <c r="A53" s="1" t="str">
        <f t="shared" si="183"/>
        <v/>
      </c>
      <c r="B53" s="1">
        <f t="shared" si="38"/>
        <v>47</v>
      </c>
      <c r="C53" s="13">
        <f t="shared" si="42"/>
        <v>3193940.6208708575</v>
      </c>
      <c r="D53" s="2">
        <f t="shared" si="43"/>
        <v>47863.661751499727</v>
      </c>
      <c r="E53" s="15">
        <f t="shared" si="4"/>
        <v>26685.871131662509</v>
      </c>
      <c r="F53" s="15">
        <f t="shared" si="328"/>
        <v>21177.790619837218</v>
      </c>
      <c r="G53" s="21">
        <f t="shared" si="329"/>
        <v>26685.871131662509</v>
      </c>
      <c r="H53" s="19">
        <f>'rent cash flow (do not modify)'!D52</f>
        <v>0</v>
      </c>
      <c r="I53" s="22">
        <f>'rent cash flow (do not modify)'!E52</f>
        <v>25000</v>
      </c>
      <c r="J53" s="12">
        <f t="shared" si="40"/>
        <v>5151.5050000000001</v>
      </c>
      <c r="K53" s="2">
        <f t="shared" si="45"/>
        <v>416.66666666666669</v>
      </c>
      <c r="L53" s="2">
        <f t="shared" si="46"/>
        <v>83.333333333333329</v>
      </c>
      <c r="M53" s="13">
        <f t="shared" si="47"/>
        <v>166.66666666666666</v>
      </c>
      <c r="N53" s="2">
        <f t="shared" si="48"/>
        <v>83.333333333333329</v>
      </c>
      <c r="O53" s="7">
        <f t="shared" si="330"/>
        <v>7400</v>
      </c>
      <c r="P53" s="15">
        <f t="shared" si="5"/>
        <v>-2286.6</v>
      </c>
      <c r="Q53" s="21">
        <f t="shared" si="6"/>
        <v>-45519.232571816006</v>
      </c>
      <c r="R53" s="4"/>
      <c r="S53" s="6">
        <f t="shared" si="49"/>
        <v>1704.3333333333346</v>
      </c>
      <c r="T53" s="10"/>
      <c r="U53" s="6">
        <f t="shared" si="49"/>
        <v>1704.3333333333346</v>
      </c>
      <c r="W53" s="6">
        <f t="shared" si="49"/>
        <v>1704.3333333333346</v>
      </c>
      <c r="Y53" s="6">
        <f t="shared" si="50"/>
        <v>1704.3333333333346</v>
      </c>
      <c r="Z53" s="11">
        <f t="shared" si="463"/>
        <v>-45519.232571816006</v>
      </c>
      <c r="AA53" s="6">
        <f t="shared" si="50"/>
        <v>1704.3333333333346</v>
      </c>
      <c r="AB53" s="11">
        <f t="shared" si="464"/>
        <v>-45519.232571816006</v>
      </c>
      <c r="AC53" s="6">
        <f t="shared" si="50"/>
        <v>1704.3333333333346</v>
      </c>
      <c r="AD53" s="11">
        <f t="shared" si="465"/>
        <v>-45519.232571816006</v>
      </c>
      <c r="AE53" s="6">
        <f t="shared" ref="AE53:AG53" si="610">AE52+(365/12)</f>
        <v>1704.3333333333346</v>
      </c>
      <c r="AF53" s="11">
        <f t="shared" si="467"/>
        <v>-45519.232571816006</v>
      </c>
      <c r="AG53" s="6">
        <f t="shared" si="610"/>
        <v>1704.3333333333346</v>
      </c>
      <c r="AH53" s="11">
        <f t="shared" si="468"/>
        <v>-45519.232571816006</v>
      </c>
      <c r="AI53" s="6">
        <f t="shared" ref="AI53:AK53" si="611">AI52+(365/12)</f>
        <v>1704.3333333333346</v>
      </c>
      <c r="AJ53" s="11">
        <f t="shared" si="470"/>
        <v>-45519.232571816006</v>
      </c>
      <c r="AK53" s="6">
        <f t="shared" si="611"/>
        <v>1704.3333333333346</v>
      </c>
      <c r="AL53" s="11">
        <f t="shared" si="471"/>
        <v>-45519.232571816006</v>
      </c>
      <c r="AM53" s="6">
        <f t="shared" ref="AM53:AO53" si="612">AM52+(365/12)</f>
        <v>1704.3333333333346</v>
      </c>
      <c r="AN53" s="11">
        <f t="shared" si="473"/>
        <v>-45519.232571816006</v>
      </c>
      <c r="AO53" s="6">
        <f t="shared" si="612"/>
        <v>1704.3333333333346</v>
      </c>
      <c r="AP53" s="11">
        <f t="shared" si="474"/>
        <v>-45519.232571816006</v>
      </c>
      <c r="AQ53" s="6">
        <f t="shared" ref="AQ53:AS53" si="613">AQ52+(365/12)</f>
        <v>1704.3333333333346</v>
      </c>
      <c r="AR53" s="11">
        <f t="shared" si="476"/>
        <v>-45519.232571816006</v>
      </c>
      <c r="AS53" s="6">
        <f t="shared" si="613"/>
        <v>1704.3333333333346</v>
      </c>
      <c r="AT53" s="11">
        <f t="shared" si="477"/>
        <v>-45519.232571816006</v>
      </c>
      <c r="AU53" s="6">
        <f t="shared" ref="AU53:AW53" si="614">AU52+(365/12)</f>
        <v>1704.3333333333346</v>
      </c>
      <c r="AV53" s="11">
        <f t="shared" si="479"/>
        <v>-45519.232571816006</v>
      </c>
      <c r="AW53" s="6">
        <f t="shared" si="614"/>
        <v>1704.3333333333346</v>
      </c>
      <c r="AX53" s="11">
        <f t="shared" si="480"/>
        <v>-45519.232571816006</v>
      </c>
      <c r="AY53" s="6">
        <f t="shared" ref="AY53:BA53" si="615">AY52+(365/12)</f>
        <v>1704.3333333333346</v>
      </c>
      <c r="AZ53" s="11">
        <f t="shared" si="482"/>
        <v>-45519.232571816006</v>
      </c>
      <c r="BA53" s="6">
        <f t="shared" si="615"/>
        <v>1704.3333333333346</v>
      </c>
      <c r="BB53" s="11">
        <f t="shared" si="483"/>
        <v>-45519.232571816006</v>
      </c>
      <c r="BC53" s="6">
        <f t="shared" ref="BC53:BE53" si="616">BC52+(365/12)</f>
        <v>1704.3333333333346</v>
      </c>
      <c r="BD53" s="11">
        <f t="shared" si="485"/>
        <v>-45519.232571816006</v>
      </c>
      <c r="BE53" s="6">
        <f t="shared" si="616"/>
        <v>1704.3333333333346</v>
      </c>
      <c r="BF53" s="11">
        <f t="shared" si="486"/>
        <v>-45519.232571816006</v>
      </c>
      <c r="BG53" s="6">
        <f t="shared" ref="BG53:BI53" si="617">BG52+(365/12)</f>
        <v>1704.3333333333346</v>
      </c>
      <c r="BH53" s="11">
        <f t="shared" si="488"/>
        <v>-45519.232571816006</v>
      </c>
      <c r="BI53" s="6">
        <f t="shared" si="617"/>
        <v>1704.3333333333346</v>
      </c>
      <c r="BJ53" s="11">
        <f t="shared" si="489"/>
        <v>-45519.232571816006</v>
      </c>
      <c r="BK53" s="6">
        <f t="shared" ref="BK53:BM53" si="618">BK52+(365/12)</f>
        <v>1704.3333333333346</v>
      </c>
      <c r="BL53" s="11">
        <f t="shared" si="491"/>
        <v>-45519.232571816006</v>
      </c>
      <c r="BM53" s="6">
        <f t="shared" si="618"/>
        <v>1704.3333333333346</v>
      </c>
      <c r="BN53" s="11">
        <f t="shared" si="492"/>
        <v>-45519.232571816006</v>
      </c>
      <c r="BO53" s="6">
        <f t="shared" ref="BO53:BQ53" si="619">BO52+(365/12)</f>
        <v>1704.3333333333346</v>
      </c>
      <c r="BP53" s="11">
        <f t="shared" si="494"/>
        <v>-45519.232571816006</v>
      </c>
      <c r="BQ53" s="6">
        <f t="shared" si="619"/>
        <v>1704.3333333333346</v>
      </c>
      <c r="BR53" s="11">
        <f t="shared" si="495"/>
        <v>-45519.232571816006</v>
      </c>
      <c r="BS53" s="6">
        <f t="shared" ref="BS53:BU53" si="620">BS52+(365/12)</f>
        <v>1704.3333333333346</v>
      </c>
      <c r="BT53" s="11">
        <f t="shared" si="497"/>
        <v>-45519.232571816006</v>
      </c>
      <c r="BU53" s="6">
        <f t="shared" si="620"/>
        <v>1704.3333333333346</v>
      </c>
      <c r="BV53" s="11">
        <f t="shared" si="498"/>
        <v>-45519.232571816006</v>
      </c>
      <c r="BW53" s="6">
        <f t="shared" ref="BW53:BY53" si="621">BW52+(365/12)</f>
        <v>1704.3333333333346</v>
      </c>
      <c r="BX53" s="11">
        <f t="shared" si="500"/>
        <v>-45519.232571816006</v>
      </c>
      <c r="BY53" s="82">
        <f t="shared" si="621"/>
        <v>1704.3333333333346</v>
      </c>
      <c r="BZ53" s="11">
        <f t="shared" si="501"/>
        <v>-45519.232571816006</v>
      </c>
      <c r="CA53" s="4"/>
    </row>
    <row r="54" spans="1:79">
      <c r="A54" s="1" t="str">
        <f t="shared" si="183"/>
        <v/>
      </c>
      <c r="B54" s="1">
        <f t="shared" si="38"/>
        <v>48</v>
      </c>
      <c r="C54" s="13">
        <f t="shared" si="42"/>
        <v>3172762.8302510204</v>
      </c>
      <c r="D54" s="2">
        <f t="shared" si="43"/>
        <v>47863.661751499727</v>
      </c>
      <c r="E54" s="15">
        <f t="shared" si="4"/>
        <v>26508.92739399834</v>
      </c>
      <c r="F54" s="15">
        <f t="shared" si="328"/>
        <v>21354.734357501387</v>
      </c>
      <c r="G54" s="21">
        <f t="shared" si="329"/>
        <v>26508.92739399834</v>
      </c>
      <c r="H54" s="19">
        <f>'rent cash flow (do not modify)'!D53</f>
        <v>0</v>
      </c>
      <c r="I54" s="22">
        <f>'rent cash flow (do not modify)'!E53</f>
        <v>25000</v>
      </c>
      <c r="J54" s="12">
        <f t="shared" si="40"/>
        <v>5151.5050000000001</v>
      </c>
      <c r="K54" s="2">
        <f t="shared" si="45"/>
        <v>416.66666666666669</v>
      </c>
      <c r="L54" s="2">
        <f t="shared" si="46"/>
        <v>83.333333333333329</v>
      </c>
      <c r="M54" s="13">
        <f t="shared" si="47"/>
        <v>166.66666666666666</v>
      </c>
      <c r="N54" s="2">
        <f t="shared" si="48"/>
        <v>83.333333333333329</v>
      </c>
      <c r="O54" s="7">
        <f t="shared" si="330"/>
        <v>7400</v>
      </c>
      <c r="P54" s="15">
        <f t="shared" si="5"/>
        <v>-2286.6</v>
      </c>
      <c r="Q54" s="21">
        <f t="shared" si="6"/>
        <v>-45573.908186754234</v>
      </c>
      <c r="R54" s="4"/>
      <c r="S54" s="6">
        <f t="shared" si="49"/>
        <v>1734.7500000000014</v>
      </c>
      <c r="T54" s="10"/>
      <c r="U54" s="6">
        <f t="shared" si="49"/>
        <v>1734.7500000000014</v>
      </c>
      <c r="W54" s="6">
        <f t="shared" si="49"/>
        <v>1734.7500000000014</v>
      </c>
      <c r="Y54" s="6">
        <f t="shared" si="50"/>
        <v>1734.7500000000014</v>
      </c>
      <c r="Z54" s="11">
        <f t="shared" si="463"/>
        <v>-45573.908186754234</v>
      </c>
      <c r="AA54" s="6">
        <f t="shared" si="50"/>
        <v>1734.7500000000014</v>
      </c>
      <c r="AB54" s="11">
        <f t="shared" si="464"/>
        <v>-45573.908186754234</v>
      </c>
      <c r="AC54" s="6">
        <f t="shared" si="50"/>
        <v>1734.7500000000014</v>
      </c>
      <c r="AD54" s="11">
        <f t="shared" si="465"/>
        <v>-45573.908186754234</v>
      </c>
      <c r="AE54" s="6">
        <f t="shared" ref="AE54:AG54" si="622">AE53+(365/12)</f>
        <v>1734.7500000000014</v>
      </c>
      <c r="AF54" s="11">
        <f t="shared" si="467"/>
        <v>-45573.908186754234</v>
      </c>
      <c r="AG54" s="6">
        <f t="shared" si="622"/>
        <v>1734.7500000000014</v>
      </c>
      <c r="AH54" s="11">
        <f t="shared" si="468"/>
        <v>-45573.908186754234</v>
      </c>
      <c r="AI54" s="6">
        <f t="shared" ref="AI54:AK54" si="623">AI53+(365/12)</f>
        <v>1734.7500000000014</v>
      </c>
      <c r="AJ54" s="11">
        <f t="shared" si="470"/>
        <v>-45573.908186754234</v>
      </c>
      <c r="AK54" s="6">
        <f t="shared" si="623"/>
        <v>1734.7500000000014</v>
      </c>
      <c r="AL54" s="11">
        <f t="shared" si="471"/>
        <v>-45573.908186754234</v>
      </c>
      <c r="AM54" s="6">
        <f t="shared" ref="AM54:AO54" si="624">AM53+(365/12)</f>
        <v>1734.7500000000014</v>
      </c>
      <c r="AN54" s="11">
        <f t="shared" si="473"/>
        <v>-45573.908186754234</v>
      </c>
      <c r="AO54" s="6">
        <f t="shared" si="624"/>
        <v>1734.7500000000014</v>
      </c>
      <c r="AP54" s="11">
        <f t="shared" si="474"/>
        <v>-45573.908186754234</v>
      </c>
      <c r="AQ54" s="6">
        <f t="shared" ref="AQ54:AS54" si="625">AQ53+(365/12)</f>
        <v>1734.7500000000014</v>
      </c>
      <c r="AR54" s="11">
        <f t="shared" si="476"/>
        <v>-45573.908186754234</v>
      </c>
      <c r="AS54" s="6">
        <f t="shared" si="625"/>
        <v>1734.7500000000014</v>
      </c>
      <c r="AT54" s="11">
        <f t="shared" si="477"/>
        <v>-45573.908186754234</v>
      </c>
      <c r="AU54" s="6">
        <f t="shared" ref="AU54:AW54" si="626">AU53+(365/12)</f>
        <v>1734.7500000000014</v>
      </c>
      <c r="AV54" s="11">
        <f t="shared" si="479"/>
        <v>-45573.908186754234</v>
      </c>
      <c r="AW54" s="6">
        <f t="shared" si="626"/>
        <v>1734.7500000000014</v>
      </c>
      <c r="AX54" s="11">
        <f t="shared" si="480"/>
        <v>-45573.908186754234</v>
      </c>
      <c r="AY54" s="6">
        <f t="shared" ref="AY54:BA54" si="627">AY53+(365/12)</f>
        <v>1734.7500000000014</v>
      </c>
      <c r="AZ54" s="11">
        <f t="shared" si="482"/>
        <v>-45573.908186754234</v>
      </c>
      <c r="BA54" s="6">
        <f t="shared" si="627"/>
        <v>1734.7500000000014</v>
      </c>
      <c r="BB54" s="11">
        <f t="shared" si="483"/>
        <v>-45573.908186754234</v>
      </c>
      <c r="BC54" s="6">
        <f t="shared" ref="BC54:BE54" si="628">BC53+(365/12)</f>
        <v>1734.7500000000014</v>
      </c>
      <c r="BD54" s="11">
        <f t="shared" si="485"/>
        <v>-45573.908186754234</v>
      </c>
      <c r="BE54" s="6">
        <f t="shared" si="628"/>
        <v>1734.7500000000014</v>
      </c>
      <c r="BF54" s="11">
        <f t="shared" si="486"/>
        <v>-45573.908186754234</v>
      </c>
      <c r="BG54" s="6">
        <f t="shared" ref="BG54:BI54" si="629">BG53+(365/12)</f>
        <v>1734.7500000000014</v>
      </c>
      <c r="BH54" s="11">
        <f t="shared" si="488"/>
        <v>-45573.908186754234</v>
      </c>
      <c r="BI54" s="6">
        <f t="shared" si="629"/>
        <v>1734.7500000000014</v>
      </c>
      <c r="BJ54" s="11">
        <f t="shared" si="489"/>
        <v>-45573.908186754234</v>
      </c>
      <c r="BK54" s="6">
        <f t="shared" ref="BK54:BM54" si="630">BK53+(365/12)</f>
        <v>1734.7500000000014</v>
      </c>
      <c r="BL54" s="11">
        <f t="shared" si="491"/>
        <v>-45573.908186754234</v>
      </c>
      <c r="BM54" s="6">
        <f t="shared" si="630"/>
        <v>1734.7500000000014</v>
      </c>
      <c r="BN54" s="11">
        <f t="shared" si="492"/>
        <v>-45573.908186754234</v>
      </c>
      <c r="BO54" s="6">
        <f t="shared" ref="BO54:BQ54" si="631">BO53+(365/12)</f>
        <v>1734.7500000000014</v>
      </c>
      <c r="BP54" s="11">
        <f t="shared" si="494"/>
        <v>-45573.908186754234</v>
      </c>
      <c r="BQ54" s="6">
        <f t="shared" si="631"/>
        <v>1734.7500000000014</v>
      </c>
      <c r="BR54" s="11">
        <f t="shared" si="495"/>
        <v>-45573.908186754234</v>
      </c>
      <c r="BS54" s="6">
        <f t="shared" ref="BS54:BU54" si="632">BS53+(365/12)</f>
        <v>1734.7500000000014</v>
      </c>
      <c r="BT54" s="11">
        <f t="shared" si="497"/>
        <v>-45573.908186754234</v>
      </c>
      <c r="BU54" s="6">
        <f t="shared" si="632"/>
        <v>1734.7500000000014</v>
      </c>
      <c r="BV54" s="11">
        <f t="shared" si="498"/>
        <v>-45573.908186754234</v>
      </c>
      <c r="BW54" s="6">
        <f t="shared" ref="BW54:BY54" si="633">BW53+(365/12)</f>
        <v>1734.7500000000014</v>
      </c>
      <c r="BX54" s="11">
        <f t="shared" si="500"/>
        <v>-45573.908186754234</v>
      </c>
      <c r="BY54" s="82">
        <f t="shared" si="633"/>
        <v>1734.7500000000014</v>
      </c>
      <c r="BZ54" s="11">
        <f t="shared" si="501"/>
        <v>-45573.908186754234</v>
      </c>
      <c r="CA54" s="4"/>
    </row>
    <row r="55" spans="1:79">
      <c r="A55" s="18">
        <f t="shared" si="183"/>
        <v>5</v>
      </c>
      <c r="B55" s="18">
        <f t="shared" si="38"/>
        <v>49</v>
      </c>
      <c r="C55" s="19">
        <f t="shared" si="42"/>
        <v>3151408.095893519</v>
      </c>
      <c r="D55" s="22">
        <f t="shared" si="43"/>
        <v>47863.661751499727</v>
      </c>
      <c r="E55" s="22">
        <f t="shared" si="4"/>
        <v>26330.50526385874</v>
      </c>
      <c r="F55" s="22">
        <f t="shared" si="328"/>
        <v>21533.156487640987</v>
      </c>
      <c r="G55" s="23">
        <f t="shared" si="329"/>
        <v>26330.50526385874</v>
      </c>
      <c r="H55" s="19">
        <f>'rent cash flow (do not modify)'!D54</f>
        <v>30000</v>
      </c>
      <c r="I55" s="22">
        <f>'rent cash flow (do not modify)'!E54</f>
        <v>30000</v>
      </c>
      <c r="J55" s="23">
        <f t="shared" si="40"/>
        <v>5203.0200500000001</v>
      </c>
      <c r="K55" s="22">
        <f t="shared" si="45"/>
        <v>416.66666666666669</v>
      </c>
      <c r="L55" s="22">
        <f t="shared" si="46"/>
        <v>83.333333333333329</v>
      </c>
      <c r="M55" s="19">
        <f t="shared" si="47"/>
        <v>166.66666666666666</v>
      </c>
      <c r="N55" s="22">
        <f t="shared" si="48"/>
        <v>83.333333333333329</v>
      </c>
      <c r="O55" s="18">
        <f t="shared" si="330"/>
        <v>8900</v>
      </c>
      <c r="P55" s="22">
        <f t="shared" si="5"/>
        <v>23480.1</v>
      </c>
      <c r="Q55" s="23">
        <f t="shared" si="6"/>
        <v>-22200.455674967379</v>
      </c>
      <c r="R55" s="4"/>
      <c r="S55" s="6">
        <f t="shared" si="49"/>
        <v>1765.1666666666681</v>
      </c>
      <c r="T55" s="20"/>
      <c r="U55" s="6">
        <f t="shared" si="49"/>
        <v>1765.1666666666681</v>
      </c>
      <c r="V55" s="20"/>
      <c r="W55" s="6">
        <f t="shared" si="49"/>
        <v>1765.1666666666681</v>
      </c>
      <c r="X55" s="20"/>
      <c r="Y55" s="6">
        <f t="shared" si="50"/>
        <v>1765.1666666666681</v>
      </c>
      <c r="Z55" s="20">
        <f>value*(1+appr)^(A55-1)-C55-IF((A55-1)&lt;=penaltyy,sqft*pamt,0)</f>
        <v>4169091.9041064829</v>
      </c>
      <c r="AA55" s="6">
        <f t="shared" si="50"/>
        <v>1765.1666666666681</v>
      </c>
      <c r="AB55" s="20">
        <f t="shared" ref="AB55:AB66" si="634">Q55</f>
        <v>-22200.455674967379</v>
      </c>
      <c r="AC55" s="6">
        <f t="shared" si="50"/>
        <v>1765.1666666666681</v>
      </c>
      <c r="AD55" s="20">
        <f t="shared" ref="AD55:AD66" si="635">Q55</f>
        <v>-22200.455674967379</v>
      </c>
      <c r="AE55" s="6">
        <f t="shared" ref="AE55:AG55" si="636">AE54+(365/12)</f>
        <v>1765.1666666666681</v>
      </c>
      <c r="AF55" s="20">
        <f t="shared" ref="AF55:AF66" si="637">Q55</f>
        <v>-22200.455674967379</v>
      </c>
      <c r="AG55" s="6">
        <f t="shared" si="636"/>
        <v>1765.1666666666681</v>
      </c>
      <c r="AH55" s="20">
        <f t="shared" ref="AH55:AH66" si="638">Q55</f>
        <v>-22200.455674967379</v>
      </c>
      <c r="AI55" s="6">
        <f t="shared" ref="AI55:AK55" si="639">AI54+(365/12)</f>
        <v>1765.1666666666681</v>
      </c>
      <c r="AJ55" s="20">
        <f t="shared" ref="AJ55:AJ66" si="640">Q55</f>
        <v>-22200.455674967379</v>
      </c>
      <c r="AK55" s="6">
        <f t="shared" si="639"/>
        <v>1765.1666666666681</v>
      </c>
      <c r="AL55" s="20">
        <f t="shared" ref="AL55:AL66" si="641">Q55</f>
        <v>-22200.455674967379</v>
      </c>
      <c r="AM55" s="6">
        <f t="shared" ref="AM55:AO55" si="642">AM54+(365/12)</f>
        <v>1765.1666666666681</v>
      </c>
      <c r="AN55" s="20">
        <f t="shared" ref="AN55:AN66" si="643">Q55</f>
        <v>-22200.455674967379</v>
      </c>
      <c r="AO55" s="6">
        <f t="shared" si="642"/>
        <v>1765.1666666666681</v>
      </c>
      <c r="AP55" s="20">
        <f t="shared" ref="AP55:AP66" si="644">Q55</f>
        <v>-22200.455674967379</v>
      </c>
      <c r="AQ55" s="6">
        <f t="shared" ref="AQ55:AS55" si="645">AQ54+(365/12)</f>
        <v>1765.1666666666681</v>
      </c>
      <c r="AR55" s="20">
        <f t="shared" ref="AR55:AR66" si="646">Q55</f>
        <v>-22200.455674967379</v>
      </c>
      <c r="AS55" s="6">
        <f t="shared" si="645"/>
        <v>1765.1666666666681</v>
      </c>
      <c r="AT55" s="20">
        <f t="shared" ref="AT55:AT66" si="647">Q55</f>
        <v>-22200.455674967379</v>
      </c>
      <c r="AU55" s="6">
        <f t="shared" ref="AU55:AW55" si="648">AU54+(365/12)</f>
        <v>1765.1666666666681</v>
      </c>
      <c r="AV55" s="20">
        <f t="shared" ref="AV55:AV66" si="649">Q55</f>
        <v>-22200.455674967379</v>
      </c>
      <c r="AW55" s="6">
        <f t="shared" si="648"/>
        <v>1765.1666666666681</v>
      </c>
      <c r="AX55" s="20">
        <f t="shared" ref="AX55:AX66" si="650">Q55</f>
        <v>-22200.455674967379</v>
      </c>
      <c r="AY55" s="6">
        <f t="shared" ref="AY55:BA55" si="651">AY54+(365/12)</f>
        <v>1765.1666666666681</v>
      </c>
      <c r="AZ55" s="20">
        <f t="shared" ref="AZ55:AZ66" si="652">Q55</f>
        <v>-22200.455674967379</v>
      </c>
      <c r="BA55" s="6">
        <f t="shared" si="651"/>
        <v>1765.1666666666681</v>
      </c>
      <c r="BB55" s="20">
        <f t="shared" ref="BB55:BB66" si="653">Q55</f>
        <v>-22200.455674967379</v>
      </c>
      <c r="BC55" s="6">
        <f t="shared" ref="BC55:BE55" si="654">BC54+(365/12)</f>
        <v>1765.1666666666681</v>
      </c>
      <c r="BD55" s="20">
        <f t="shared" ref="BD55:BD66" si="655">Q55</f>
        <v>-22200.455674967379</v>
      </c>
      <c r="BE55" s="6">
        <f t="shared" si="654"/>
        <v>1765.1666666666681</v>
      </c>
      <c r="BF55" s="20">
        <f t="shared" ref="BF55:BF66" si="656">Q55</f>
        <v>-22200.455674967379</v>
      </c>
      <c r="BG55" s="6">
        <f t="shared" ref="BG55:BI55" si="657">BG54+(365/12)</f>
        <v>1765.1666666666681</v>
      </c>
      <c r="BH55" s="20">
        <f t="shared" ref="BH55:BH66" si="658">Q55</f>
        <v>-22200.455674967379</v>
      </c>
      <c r="BI55" s="6">
        <f t="shared" si="657"/>
        <v>1765.1666666666681</v>
      </c>
      <c r="BJ55" s="20">
        <f t="shared" ref="BJ55:BJ66" si="659">Q55</f>
        <v>-22200.455674967379</v>
      </c>
      <c r="BK55" s="6">
        <f t="shared" ref="BK55:BM55" si="660">BK54+(365/12)</f>
        <v>1765.1666666666681</v>
      </c>
      <c r="BL55" s="20">
        <f t="shared" ref="BL55:BL66" si="661">Q55</f>
        <v>-22200.455674967379</v>
      </c>
      <c r="BM55" s="6">
        <f t="shared" si="660"/>
        <v>1765.1666666666681</v>
      </c>
      <c r="BN55" s="20">
        <f t="shared" ref="BN55:BN66" si="662">Q55</f>
        <v>-22200.455674967379</v>
      </c>
      <c r="BO55" s="6">
        <f t="shared" ref="BO55:BQ55" si="663">BO54+(365/12)</f>
        <v>1765.1666666666681</v>
      </c>
      <c r="BP55" s="20">
        <f t="shared" ref="BP55:BP66" si="664">Q55</f>
        <v>-22200.455674967379</v>
      </c>
      <c r="BQ55" s="6">
        <f t="shared" si="663"/>
        <v>1765.1666666666681</v>
      </c>
      <c r="BR55" s="20">
        <f t="shared" ref="BR55:BR66" si="665">Q55</f>
        <v>-22200.455674967379</v>
      </c>
      <c r="BS55" s="6">
        <f t="shared" ref="BS55:BU55" si="666">BS54+(365/12)</f>
        <v>1765.1666666666681</v>
      </c>
      <c r="BT55" s="20">
        <f t="shared" ref="BT55:BT66" si="667">Q55</f>
        <v>-22200.455674967379</v>
      </c>
      <c r="BU55" s="6">
        <f t="shared" si="666"/>
        <v>1765.1666666666681</v>
      </c>
      <c r="BV55" s="20">
        <f t="shared" ref="BV55:BV66" si="668">Q55</f>
        <v>-22200.455674967379</v>
      </c>
      <c r="BW55" s="6">
        <f t="shared" ref="BW55:BY55" si="669">BW54+(365/12)</f>
        <v>1765.1666666666681</v>
      </c>
      <c r="BX55" s="20">
        <f t="shared" ref="BX55:BX66" si="670">Q55</f>
        <v>-22200.455674967379</v>
      </c>
      <c r="BY55" s="82">
        <f t="shared" si="669"/>
        <v>1765.1666666666681</v>
      </c>
      <c r="BZ55" s="20">
        <f t="shared" ref="BZ55:BZ66" si="671">Q55</f>
        <v>-22200.455674967379</v>
      </c>
      <c r="CA55" s="4"/>
    </row>
    <row r="56" spans="1:79">
      <c r="A56" s="1" t="str">
        <f t="shared" si="183"/>
        <v/>
      </c>
      <c r="B56" s="1">
        <f t="shared" si="38"/>
        <v>50</v>
      </c>
      <c r="C56" s="13">
        <f t="shared" si="42"/>
        <v>3129874.9394058781</v>
      </c>
      <c r="D56" s="2">
        <f t="shared" si="43"/>
        <v>47863.661751499727</v>
      </c>
      <c r="E56" s="15">
        <f t="shared" si="4"/>
        <v>26150.592389044421</v>
      </c>
      <c r="F56" s="15">
        <f t="shared" si="328"/>
        <v>21713.069362455306</v>
      </c>
      <c r="G56" s="21">
        <f t="shared" si="329"/>
        <v>26150.592389044421</v>
      </c>
      <c r="H56" s="19">
        <f>'rent cash flow (do not modify)'!D55</f>
        <v>30000</v>
      </c>
      <c r="I56" s="22">
        <f>'rent cash flow (do not modify)'!E55</f>
        <v>30000</v>
      </c>
      <c r="J56" s="12">
        <f t="shared" si="40"/>
        <v>5203.0200500000001</v>
      </c>
      <c r="K56" s="2">
        <f t="shared" si="45"/>
        <v>416.66666666666669</v>
      </c>
      <c r="L56" s="2">
        <f t="shared" si="46"/>
        <v>83.333333333333329</v>
      </c>
      <c r="M56" s="13">
        <f t="shared" si="47"/>
        <v>166.66666666666666</v>
      </c>
      <c r="N56" s="2">
        <f t="shared" si="48"/>
        <v>83.333333333333329</v>
      </c>
      <c r="O56" s="7">
        <f t="shared" si="330"/>
        <v>8900</v>
      </c>
      <c r="P56" s="15">
        <f t="shared" si="5"/>
        <v>23480.1</v>
      </c>
      <c r="Q56" s="21">
        <f t="shared" si="6"/>
        <v>-22256.048753285002</v>
      </c>
      <c r="R56" s="4"/>
      <c r="S56" s="6">
        <f t="shared" si="49"/>
        <v>1795.5833333333348</v>
      </c>
      <c r="T56" s="10"/>
      <c r="U56" s="6">
        <f t="shared" si="49"/>
        <v>1795.5833333333348</v>
      </c>
      <c r="W56" s="6">
        <f t="shared" si="49"/>
        <v>1795.5833333333348</v>
      </c>
      <c r="Y56" s="6">
        <f t="shared" si="50"/>
        <v>1795.5833333333348</v>
      </c>
      <c r="AA56" s="6">
        <f t="shared" si="50"/>
        <v>1795.5833333333348</v>
      </c>
      <c r="AB56" s="11">
        <f t="shared" si="634"/>
        <v>-22256.048753285002</v>
      </c>
      <c r="AC56" s="6">
        <f t="shared" si="50"/>
        <v>1795.5833333333348</v>
      </c>
      <c r="AD56" s="11">
        <f t="shared" si="635"/>
        <v>-22256.048753285002</v>
      </c>
      <c r="AE56" s="6">
        <f t="shared" ref="AE56:AG56" si="672">AE55+(365/12)</f>
        <v>1795.5833333333348</v>
      </c>
      <c r="AF56" s="11">
        <f t="shared" si="637"/>
        <v>-22256.048753285002</v>
      </c>
      <c r="AG56" s="6">
        <f t="shared" si="672"/>
        <v>1795.5833333333348</v>
      </c>
      <c r="AH56" s="11">
        <f t="shared" si="638"/>
        <v>-22256.048753285002</v>
      </c>
      <c r="AI56" s="6">
        <f t="shared" ref="AI56:AK56" si="673">AI55+(365/12)</f>
        <v>1795.5833333333348</v>
      </c>
      <c r="AJ56" s="11">
        <f t="shared" si="640"/>
        <v>-22256.048753285002</v>
      </c>
      <c r="AK56" s="6">
        <f t="shared" si="673"/>
        <v>1795.5833333333348</v>
      </c>
      <c r="AL56" s="11">
        <f t="shared" si="641"/>
        <v>-22256.048753285002</v>
      </c>
      <c r="AM56" s="6">
        <f t="shared" ref="AM56:AO56" si="674">AM55+(365/12)</f>
        <v>1795.5833333333348</v>
      </c>
      <c r="AN56" s="11">
        <f t="shared" si="643"/>
        <v>-22256.048753285002</v>
      </c>
      <c r="AO56" s="6">
        <f t="shared" si="674"/>
        <v>1795.5833333333348</v>
      </c>
      <c r="AP56" s="11">
        <f t="shared" si="644"/>
        <v>-22256.048753285002</v>
      </c>
      <c r="AQ56" s="6">
        <f t="shared" ref="AQ56:AS56" si="675">AQ55+(365/12)</f>
        <v>1795.5833333333348</v>
      </c>
      <c r="AR56" s="11">
        <f t="shared" si="646"/>
        <v>-22256.048753285002</v>
      </c>
      <c r="AS56" s="6">
        <f t="shared" si="675"/>
        <v>1795.5833333333348</v>
      </c>
      <c r="AT56" s="11">
        <f t="shared" si="647"/>
        <v>-22256.048753285002</v>
      </c>
      <c r="AU56" s="6">
        <f t="shared" ref="AU56:AW56" si="676">AU55+(365/12)</f>
        <v>1795.5833333333348</v>
      </c>
      <c r="AV56" s="11">
        <f t="shared" si="649"/>
        <v>-22256.048753285002</v>
      </c>
      <c r="AW56" s="6">
        <f t="shared" si="676"/>
        <v>1795.5833333333348</v>
      </c>
      <c r="AX56" s="11">
        <f t="shared" si="650"/>
        <v>-22256.048753285002</v>
      </c>
      <c r="AY56" s="6">
        <f t="shared" ref="AY56:BA56" si="677">AY55+(365/12)</f>
        <v>1795.5833333333348</v>
      </c>
      <c r="AZ56" s="11">
        <f t="shared" si="652"/>
        <v>-22256.048753285002</v>
      </c>
      <c r="BA56" s="6">
        <f t="shared" si="677"/>
        <v>1795.5833333333348</v>
      </c>
      <c r="BB56" s="11">
        <f t="shared" si="653"/>
        <v>-22256.048753285002</v>
      </c>
      <c r="BC56" s="6">
        <f t="shared" ref="BC56:BE56" si="678">BC55+(365/12)</f>
        <v>1795.5833333333348</v>
      </c>
      <c r="BD56" s="11">
        <f t="shared" si="655"/>
        <v>-22256.048753285002</v>
      </c>
      <c r="BE56" s="6">
        <f t="shared" si="678"/>
        <v>1795.5833333333348</v>
      </c>
      <c r="BF56" s="11">
        <f t="shared" si="656"/>
        <v>-22256.048753285002</v>
      </c>
      <c r="BG56" s="6">
        <f t="shared" ref="BG56:BI56" si="679">BG55+(365/12)</f>
        <v>1795.5833333333348</v>
      </c>
      <c r="BH56" s="11">
        <f t="shared" si="658"/>
        <v>-22256.048753285002</v>
      </c>
      <c r="BI56" s="6">
        <f t="shared" si="679"/>
        <v>1795.5833333333348</v>
      </c>
      <c r="BJ56" s="11">
        <f t="shared" si="659"/>
        <v>-22256.048753285002</v>
      </c>
      <c r="BK56" s="6">
        <f t="shared" ref="BK56:BM56" si="680">BK55+(365/12)</f>
        <v>1795.5833333333348</v>
      </c>
      <c r="BL56" s="11">
        <f t="shared" si="661"/>
        <v>-22256.048753285002</v>
      </c>
      <c r="BM56" s="6">
        <f t="shared" si="680"/>
        <v>1795.5833333333348</v>
      </c>
      <c r="BN56" s="11">
        <f t="shared" si="662"/>
        <v>-22256.048753285002</v>
      </c>
      <c r="BO56" s="6">
        <f t="shared" ref="BO56:BQ56" si="681">BO55+(365/12)</f>
        <v>1795.5833333333348</v>
      </c>
      <c r="BP56" s="11">
        <f t="shared" si="664"/>
        <v>-22256.048753285002</v>
      </c>
      <c r="BQ56" s="6">
        <f t="shared" si="681"/>
        <v>1795.5833333333348</v>
      </c>
      <c r="BR56" s="11">
        <f t="shared" si="665"/>
        <v>-22256.048753285002</v>
      </c>
      <c r="BS56" s="6">
        <f t="shared" ref="BS56:BU56" si="682">BS55+(365/12)</f>
        <v>1795.5833333333348</v>
      </c>
      <c r="BT56" s="11">
        <f t="shared" si="667"/>
        <v>-22256.048753285002</v>
      </c>
      <c r="BU56" s="6">
        <f t="shared" si="682"/>
        <v>1795.5833333333348</v>
      </c>
      <c r="BV56" s="11">
        <f t="shared" si="668"/>
        <v>-22256.048753285002</v>
      </c>
      <c r="BW56" s="6">
        <f t="shared" ref="BW56:BY56" si="683">BW55+(365/12)</f>
        <v>1795.5833333333348</v>
      </c>
      <c r="BX56" s="11">
        <f t="shared" si="670"/>
        <v>-22256.048753285002</v>
      </c>
      <c r="BY56" s="82">
        <f t="shared" si="683"/>
        <v>1795.5833333333348</v>
      </c>
      <c r="BZ56" s="11">
        <f t="shared" si="671"/>
        <v>-22256.048753285002</v>
      </c>
      <c r="CA56" s="4"/>
    </row>
    <row r="57" spans="1:79">
      <c r="A57" s="1" t="str">
        <f t="shared" si="183"/>
        <v/>
      </c>
      <c r="B57" s="1">
        <f t="shared" si="38"/>
        <v>51</v>
      </c>
      <c r="C57" s="13">
        <f t="shared" si="42"/>
        <v>3108161.8700434226</v>
      </c>
      <c r="D57" s="2">
        <f t="shared" si="43"/>
        <v>47863.661751499727</v>
      </c>
      <c r="E57" s="15">
        <f t="shared" si="4"/>
        <v>25969.176314151537</v>
      </c>
      <c r="F57" s="15">
        <f t="shared" si="328"/>
        <v>21894.48543734819</v>
      </c>
      <c r="G57" s="21">
        <f t="shared" si="329"/>
        <v>25969.176314151537</v>
      </c>
      <c r="H57" s="19">
        <f>'rent cash flow (do not modify)'!D56</f>
        <v>30000</v>
      </c>
      <c r="I57" s="22">
        <f>'rent cash flow (do not modify)'!E56</f>
        <v>30000</v>
      </c>
      <c r="J57" s="12">
        <f t="shared" si="40"/>
        <v>5203.0200500000001</v>
      </c>
      <c r="K57" s="2">
        <f t="shared" si="45"/>
        <v>416.66666666666669</v>
      </c>
      <c r="L57" s="2">
        <f t="shared" si="46"/>
        <v>83.333333333333329</v>
      </c>
      <c r="M57" s="13">
        <f t="shared" si="47"/>
        <v>166.66666666666666</v>
      </c>
      <c r="N57" s="2">
        <f t="shared" si="48"/>
        <v>83.333333333333329</v>
      </c>
      <c r="O57" s="7">
        <f t="shared" si="330"/>
        <v>8900</v>
      </c>
      <c r="P57" s="15">
        <f t="shared" si="5"/>
        <v>23480.1</v>
      </c>
      <c r="Q57" s="21">
        <f t="shared" si="6"/>
        <v>-22312.106320426901</v>
      </c>
      <c r="R57" s="4"/>
      <c r="S57" s="6">
        <f t="shared" si="49"/>
        <v>1826.0000000000016</v>
      </c>
      <c r="T57" s="10"/>
      <c r="U57" s="6">
        <f t="shared" si="49"/>
        <v>1826.0000000000016</v>
      </c>
      <c r="W57" s="6">
        <f t="shared" si="49"/>
        <v>1826.0000000000016</v>
      </c>
      <c r="Y57" s="6">
        <f t="shared" si="50"/>
        <v>1826.0000000000016</v>
      </c>
      <c r="AA57" s="6">
        <f t="shared" si="50"/>
        <v>1826.0000000000016</v>
      </c>
      <c r="AB57" s="11">
        <f t="shared" si="634"/>
        <v>-22312.106320426901</v>
      </c>
      <c r="AC57" s="6">
        <f t="shared" si="50"/>
        <v>1826.0000000000016</v>
      </c>
      <c r="AD57" s="11">
        <f t="shared" si="635"/>
        <v>-22312.106320426901</v>
      </c>
      <c r="AE57" s="6">
        <f t="shared" ref="AE57:AG57" si="684">AE56+(365/12)</f>
        <v>1826.0000000000016</v>
      </c>
      <c r="AF57" s="11">
        <f t="shared" si="637"/>
        <v>-22312.106320426901</v>
      </c>
      <c r="AG57" s="6">
        <f t="shared" si="684"/>
        <v>1826.0000000000016</v>
      </c>
      <c r="AH57" s="11">
        <f t="shared" si="638"/>
        <v>-22312.106320426901</v>
      </c>
      <c r="AI57" s="6">
        <f t="shared" ref="AI57:AK57" si="685">AI56+(365/12)</f>
        <v>1826.0000000000016</v>
      </c>
      <c r="AJ57" s="11">
        <f t="shared" si="640"/>
        <v>-22312.106320426901</v>
      </c>
      <c r="AK57" s="6">
        <f t="shared" si="685"/>
        <v>1826.0000000000016</v>
      </c>
      <c r="AL57" s="11">
        <f t="shared" si="641"/>
        <v>-22312.106320426901</v>
      </c>
      <c r="AM57" s="6">
        <f t="shared" ref="AM57:AO57" si="686">AM56+(365/12)</f>
        <v>1826.0000000000016</v>
      </c>
      <c r="AN57" s="11">
        <f t="shared" si="643"/>
        <v>-22312.106320426901</v>
      </c>
      <c r="AO57" s="6">
        <f t="shared" si="686"/>
        <v>1826.0000000000016</v>
      </c>
      <c r="AP57" s="11">
        <f t="shared" si="644"/>
        <v>-22312.106320426901</v>
      </c>
      <c r="AQ57" s="6">
        <f t="shared" ref="AQ57:AS57" si="687">AQ56+(365/12)</f>
        <v>1826.0000000000016</v>
      </c>
      <c r="AR57" s="11">
        <f t="shared" si="646"/>
        <v>-22312.106320426901</v>
      </c>
      <c r="AS57" s="6">
        <f t="shared" si="687"/>
        <v>1826.0000000000016</v>
      </c>
      <c r="AT57" s="11">
        <f t="shared" si="647"/>
        <v>-22312.106320426901</v>
      </c>
      <c r="AU57" s="6">
        <f t="shared" ref="AU57:AW57" si="688">AU56+(365/12)</f>
        <v>1826.0000000000016</v>
      </c>
      <c r="AV57" s="11">
        <f t="shared" si="649"/>
        <v>-22312.106320426901</v>
      </c>
      <c r="AW57" s="6">
        <f t="shared" si="688"/>
        <v>1826.0000000000016</v>
      </c>
      <c r="AX57" s="11">
        <f t="shared" si="650"/>
        <v>-22312.106320426901</v>
      </c>
      <c r="AY57" s="6">
        <f t="shared" ref="AY57:BA57" si="689">AY56+(365/12)</f>
        <v>1826.0000000000016</v>
      </c>
      <c r="AZ57" s="11">
        <f t="shared" si="652"/>
        <v>-22312.106320426901</v>
      </c>
      <c r="BA57" s="6">
        <f t="shared" si="689"/>
        <v>1826.0000000000016</v>
      </c>
      <c r="BB57" s="11">
        <f t="shared" si="653"/>
        <v>-22312.106320426901</v>
      </c>
      <c r="BC57" s="6">
        <f t="shared" ref="BC57:BE57" si="690">BC56+(365/12)</f>
        <v>1826.0000000000016</v>
      </c>
      <c r="BD57" s="11">
        <f t="shared" si="655"/>
        <v>-22312.106320426901</v>
      </c>
      <c r="BE57" s="6">
        <f t="shared" si="690"/>
        <v>1826.0000000000016</v>
      </c>
      <c r="BF57" s="11">
        <f t="shared" si="656"/>
        <v>-22312.106320426901</v>
      </c>
      <c r="BG57" s="6">
        <f t="shared" ref="BG57:BI57" si="691">BG56+(365/12)</f>
        <v>1826.0000000000016</v>
      </c>
      <c r="BH57" s="11">
        <f t="shared" si="658"/>
        <v>-22312.106320426901</v>
      </c>
      <c r="BI57" s="6">
        <f t="shared" si="691"/>
        <v>1826.0000000000016</v>
      </c>
      <c r="BJ57" s="11">
        <f t="shared" si="659"/>
        <v>-22312.106320426901</v>
      </c>
      <c r="BK57" s="6">
        <f t="shared" ref="BK57:BM57" si="692">BK56+(365/12)</f>
        <v>1826.0000000000016</v>
      </c>
      <c r="BL57" s="11">
        <f t="shared" si="661"/>
        <v>-22312.106320426901</v>
      </c>
      <c r="BM57" s="6">
        <f t="shared" si="692"/>
        <v>1826.0000000000016</v>
      </c>
      <c r="BN57" s="11">
        <f t="shared" si="662"/>
        <v>-22312.106320426901</v>
      </c>
      <c r="BO57" s="6">
        <f t="shared" ref="BO57:BQ57" si="693">BO56+(365/12)</f>
        <v>1826.0000000000016</v>
      </c>
      <c r="BP57" s="11">
        <f t="shared" si="664"/>
        <v>-22312.106320426901</v>
      </c>
      <c r="BQ57" s="6">
        <f t="shared" si="693"/>
        <v>1826.0000000000016</v>
      </c>
      <c r="BR57" s="11">
        <f t="shared" si="665"/>
        <v>-22312.106320426901</v>
      </c>
      <c r="BS57" s="6">
        <f t="shared" ref="BS57:BU57" si="694">BS56+(365/12)</f>
        <v>1826.0000000000016</v>
      </c>
      <c r="BT57" s="11">
        <f t="shared" si="667"/>
        <v>-22312.106320426901</v>
      </c>
      <c r="BU57" s="6">
        <f t="shared" si="694"/>
        <v>1826.0000000000016</v>
      </c>
      <c r="BV57" s="11">
        <f t="shared" si="668"/>
        <v>-22312.106320426901</v>
      </c>
      <c r="BW57" s="6">
        <f t="shared" ref="BW57:BY57" si="695">BW56+(365/12)</f>
        <v>1826.0000000000016</v>
      </c>
      <c r="BX57" s="11">
        <f t="shared" si="670"/>
        <v>-22312.106320426901</v>
      </c>
      <c r="BY57" s="82">
        <f t="shared" si="695"/>
        <v>1826.0000000000016</v>
      </c>
      <c r="BZ57" s="11">
        <f t="shared" si="671"/>
        <v>-22312.106320426901</v>
      </c>
      <c r="CA57" s="4"/>
    </row>
    <row r="58" spans="1:79">
      <c r="A58" s="1" t="str">
        <f t="shared" si="183"/>
        <v/>
      </c>
      <c r="B58" s="1">
        <f t="shared" si="38"/>
        <v>52</v>
      </c>
      <c r="C58" s="13">
        <f t="shared" si="42"/>
        <v>3086267.3846060745</v>
      </c>
      <c r="D58" s="2">
        <f t="shared" si="43"/>
        <v>47863.661751499727</v>
      </c>
      <c r="E58" s="15">
        <f t="shared" si="4"/>
        <v>25786.24447970941</v>
      </c>
      <c r="F58" s="15">
        <f t="shared" si="328"/>
        <v>22077.417271790317</v>
      </c>
      <c r="G58" s="21">
        <f t="shared" si="329"/>
        <v>25786.24447970941</v>
      </c>
      <c r="H58" s="19">
        <f>'rent cash flow (do not modify)'!D57</f>
        <v>30000</v>
      </c>
      <c r="I58" s="22">
        <f>'rent cash flow (do not modify)'!E57</f>
        <v>30000</v>
      </c>
      <c r="J58" s="12">
        <f t="shared" si="40"/>
        <v>5203.0200500000001</v>
      </c>
      <c r="K58" s="2">
        <f t="shared" si="45"/>
        <v>416.66666666666669</v>
      </c>
      <c r="L58" s="2">
        <f t="shared" si="46"/>
        <v>83.333333333333329</v>
      </c>
      <c r="M58" s="13">
        <f t="shared" si="47"/>
        <v>166.66666666666666</v>
      </c>
      <c r="N58" s="2">
        <f t="shared" si="48"/>
        <v>83.333333333333329</v>
      </c>
      <c r="O58" s="7">
        <f t="shared" si="330"/>
        <v>8900</v>
      </c>
      <c r="P58" s="15">
        <f t="shared" si="5"/>
        <v>23480.1</v>
      </c>
      <c r="Q58" s="21">
        <f t="shared" si="6"/>
        <v>-22368.632257269521</v>
      </c>
      <c r="R58" s="4"/>
      <c r="S58" s="6">
        <f t="shared" si="49"/>
        <v>1856.4166666666683</v>
      </c>
      <c r="T58" s="10"/>
      <c r="U58" s="6">
        <f t="shared" si="49"/>
        <v>1856.4166666666683</v>
      </c>
      <c r="W58" s="6">
        <f t="shared" si="49"/>
        <v>1856.4166666666683</v>
      </c>
      <c r="Y58" s="6">
        <f t="shared" si="50"/>
        <v>1856.4166666666683</v>
      </c>
      <c r="AA58" s="6">
        <f t="shared" si="50"/>
        <v>1856.4166666666683</v>
      </c>
      <c r="AB58" s="11">
        <f t="shared" si="634"/>
        <v>-22368.632257269521</v>
      </c>
      <c r="AC58" s="6">
        <f t="shared" si="50"/>
        <v>1856.4166666666683</v>
      </c>
      <c r="AD58" s="11">
        <f t="shared" si="635"/>
        <v>-22368.632257269521</v>
      </c>
      <c r="AE58" s="6">
        <f t="shared" ref="AE58:AG58" si="696">AE57+(365/12)</f>
        <v>1856.4166666666683</v>
      </c>
      <c r="AF58" s="11">
        <f t="shared" si="637"/>
        <v>-22368.632257269521</v>
      </c>
      <c r="AG58" s="6">
        <f t="shared" si="696"/>
        <v>1856.4166666666683</v>
      </c>
      <c r="AH58" s="11">
        <f t="shared" si="638"/>
        <v>-22368.632257269521</v>
      </c>
      <c r="AI58" s="6">
        <f t="shared" ref="AI58:AK58" si="697">AI57+(365/12)</f>
        <v>1856.4166666666683</v>
      </c>
      <c r="AJ58" s="11">
        <f t="shared" si="640"/>
        <v>-22368.632257269521</v>
      </c>
      <c r="AK58" s="6">
        <f t="shared" si="697"/>
        <v>1856.4166666666683</v>
      </c>
      <c r="AL58" s="11">
        <f t="shared" si="641"/>
        <v>-22368.632257269521</v>
      </c>
      <c r="AM58" s="6">
        <f t="shared" ref="AM58:AO58" si="698">AM57+(365/12)</f>
        <v>1856.4166666666683</v>
      </c>
      <c r="AN58" s="11">
        <f t="shared" si="643"/>
        <v>-22368.632257269521</v>
      </c>
      <c r="AO58" s="6">
        <f t="shared" si="698"/>
        <v>1856.4166666666683</v>
      </c>
      <c r="AP58" s="11">
        <f t="shared" si="644"/>
        <v>-22368.632257269521</v>
      </c>
      <c r="AQ58" s="6">
        <f t="shared" ref="AQ58:AS58" si="699">AQ57+(365/12)</f>
        <v>1856.4166666666683</v>
      </c>
      <c r="AR58" s="11">
        <f t="shared" si="646"/>
        <v>-22368.632257269521</v>
      </c>
      <c r="AS58" s="6">
        <f t="shared" si="699"/>
        <v>1856.4166666666683</v>
      </c>
      <c r="AT58" s="11">
        <f t="shared" si="647"/>
        <v>-22368.632257269521</v>
      </c>
      <c r="AU58" s="6">
        <f t="shared" ref="AU58:AW58" si="700">AU57+(365/12)</f>
        <v>1856.4166666666683</v>
      </c>
      <c r="AV58" s="11">
        <f t="shared" si="649"/>
        <v>-22368.632257269521</v>
      </c>
      <c r="AW58" s="6">
        <f t="shared" si="700"/>
        <v>1856.4166666666683</v>
      </c>
      <c r="AX58" s="11">
        <f t="shared" si="650"/>
        <v>-22368.632257269521</v>
      </c>
      <c r="AY58" s="6">
        <f t="shared" ref="AY58:BA58" si="701">AY57+(365/12)</f>
        <v>1856.4166666666683</v>
      </c>
      <c r="AZ58" s="11">
        <f t="shared" si="652"/>
        <v>-22368.632257269521</v>
      </c>
      <c r="BA58" s="6">
        <f t="shared" si="701"/>
        <v>1856.4166666666683</v>
      </c>
      <c r="BB58" s="11">
        <f t="shared" si="653"/>
        <v>-22368.632257269521</v>
      </c>
      <c r="BC58" s="6">
        <f t="shared" ref="BC58:BE58" si="702">BC57+(365/12)</f>
        <v>1856.4166666666683</v>
      </c>
      <c r="BD58" s="11">
        <f t="shared" si="655"/>
        <v>-22368.632257269521</v>
      </c>
      <c r="BE58" s="6">
        <f t="shared" si="702"/>
        <v>1856.4166666666683</v>
      </c>
      <c r="BF58" s="11">
        <f t="shared" si="656"/>
        <v>-22368.632257269521</v>
      </c>
      <c r="BG58" s="6">
        <f t="shared" ref="BG58:BI58" si="703">BG57+(365/12)</f>
        <v>1856.4166666666683</v>
      </c>
      <c r="BH58" s="11">
        <f t="shared" si="658"/>
        <v>-22368.632257269521</v>
      </c>
      <c r="BI58" s="6">
        <f t="shared" si="703"/>
        <v>1856.4166666666683</v>
      </c>
      <c r="BJ58" s="11">
        <f t="shared" si="659"/>
        <v>-22368.632257269521</v>
      </c>
      <c r="BK58" s="6">
        <f t="shared" ref="BK58:BM58" si="704">BK57+(365/12)</f>
        <v>1856.4166666666683</v>
      </c>
      <c r="BL58" s="11">
        <f t="shared" si="661"/>
        <v>-22368.632257269521</v>
      </c>
      <c r="BM58" s="6">
        <f t="shared" si="704"/>
        <v>1856.4166666666683</v>
      </c>
      <c r="BN58" s="11">
        <f t="shared" si="662"/>
        <v>-22368.632257269521</v>
      </c>
      <c r="BO58" s="6">
        <f t="shared" ref="BO58:BQ58" si="705">BO57+(365/12)</f>
        <v>1856.4166666666683</v>
      </c>
      <c r="BP58" s="11">
        <f t="shared" si="664"/>
        <v>-22368.632257269521</v>
      </c>
      <c r="BQ58" s="6">
        <f t="shared" si="705"/>
        <v>1856.4166666666683</v>
      </c>
      <c r="BR58" s="11">
        <f t="shared" si="665"/>
        <v>-22368.632257269521</v>
      </c>
      <c r="BS58" s="6">
        <f t="shared" ref="BS58:BU58" si="706">BS57+(365/12)</f>
        <v>1856.4166666666683</v>
      </c>
      <c r="BT58" s="11">
        <f t="shared" si="667"/>
        <v>-22368.632257269521</v>
      </c>
      <c r="BU58" s="6">
        <f t="shared" si="706"/>
        <v>1856.4166666666683</v>
      </c>
      <c r="BV58" s="11">
        <f t="shared" si="668"/>
        <v>-22368.632257269521</v>
      </c>
      <c r="BW58" s="6">
        <f t="shared" ref="BW58:BY58" si="707">BW57+(365/12)</f>
        <v>1856.4166666666683</v>
      </c>
      <c r="BX58" s="11">
        <f t="shared" si="670"/>
        <v>-22368.632257269521</v>
      </c>
      <c r="BY58" s="82">
        <f t="shared" si="707"/>
        <v>1856.4166666666683</v>
      </c>
      <c r="BZ58" s="11">
        <f t="shared" si="671"/>
        <v>-22368.632257269521</v>
      </c>
      <c r="CA58" s="4"/>
    </row>
    <row r="59" spans="1:79">
      <c r="A59" s="1" t="str">
        <f t="shared" si="183"/>
        <v/>
      </c>
      <c r="B59" s="1">
        <f t="shared" si="38"/>
        <v>53</v>
      </c>
      <c r="C59" s="13">
        <f t="shared" si="42"/>
        <v>3064189.9673342844</v>
      </c>
      <c r="D59" s="2">
        <f t="shared" si="43"/>
        <v>47863.661751499727</v>
      </c>
      <c r="E59" s="15">
        <f t="shared" si="4"/>
        <v>25601.784221311027</v>
      </c>
      <c r="F59" s="15">
        <f t="shared" si="328"/>
        <v>22261.8775301887</v>
      </c>
      <c r="G59" s="21">
        <f t="shared" si="329"/>
        <v>25601.784221311027</v>
      </c>
      <c r="H59" s="19">
        <f>'rent cash flow (do not modify)'!D58</f>
        <v>30000</v>
      </c>
      <c r="I59" s="22">
        <f>'rent cash flow (do not modify)'!E58</f>
        <v>30000</v>
      </c>
      <c r="J59" s="12">
        <f t="shared" si="40"/>
        <v>5203.0200500000001</v>
      </c>
      <c r="K59" s="2">
        <f t="shared" si="45"/>
        <v>416.66666666666669</v>
      </c>
      <c r="L59" s="2">
        <f t="shared" si="46"/>
        <v>83.333333333333329</v>
      </c>
      <c r="M59" s="13">
        <f t="shared" si="47"/>
        <v>166.66666666666666</v>
      </c>
      <c r="N59" s="2">
        <f t="shared" si="48"/>
        <v>83.333333333333329</v>
      </c>
      <c r="O59" s="7">
        <f t="shared" si="330"/>
        <v>8900</v>
      </c>
      <c r="P59" s="15">
        <f t="shared" si="5"/>
        <v>23480.1</v>
      </c>
      <c r="Q59" s="21">
        <f t="shared" si="6"/>
        <v>-22425.630477114624</v>
      </c>
      <c r="R59" s="4"/>
      <c r="S59" s="6">
        <f t="shared" si="49"/>
        <v>1886.8333333333351</v>
      </c>
      <c r="T59" s="10"/>
      <c r="U59" s="6">
        <f t="shared" si="49"/>
        <v>1886.8333333333351</v>
      </c>
      <c r="W59" s="6">
        <f t="shared" si="49"/>
        <v>1886.8333333333351</v>
      </c>
      <c r="Y59" s="6">
        <f t="shared" si="50"/>
        <v>1886.8333333333351</v>
      </c>
      <c r="AA59" s="6">
        <f t="shared" si="50"/>
        <v>1886.8333333333351</v>
      </c>
      <c r="AB59" s="11">
        <f t="shared" si="634"/>
        <v>-22425.630477114624</v>
      </c>
      <c r="AC59" s="6">
        <f t="shared" si="50"/>
        <v>1886.8333333333351</v>
      </c>
      <c r="AD59" s="11">
        <f t="shared" si="635"/>
        <v>-22425.630477114624</v>
      </c>
      <c r="AE59" s="6">
        <f t="shared" ref="AE59:AG59" si="708">AE58+(365/12)</f>
        <v>1886.8333333333351</v>
      </c>
      <c r="AF59" s="11">
        <f t="shared" si="637"/>
        <v>-22425.630477114624</v>
      </c>
      <c r="AG59" s="6">
        <f t="shared" si="708"/>
        <v>1886.8333333333351</v>
      </c>
      <c r="AH59" s="11">
        <f t="shared" si="638"/>
        <v>-22425.630477114624</v>
      </c>
      <c r="AI59" s="6">
        <f t="shared" ref="AI59:AK59" si="709">AI58+(365/12)</f>
        <v>1886.8333333333351</v>
      </c>
      <c r="AJ59" s="11">
        <f t="shared" si="640"/>
        <v>-22425.630477114624</v>
      </c>
      <c r="AK59" s="6">
        <f t="shared" si="709"/>
        <v>1886.8333333333351</v>
      </c>
      <c r="AL59" s="11">
        <f t="shared" si="641"/>
        <v>-22425.630477114624</v>
      </c>
      <c r="AM59" s="6">
        <f t="shared" ref="AM59:AO59" si="710">AM58+(365/12)</f>
        <v>1886.8333333333351</v>
      </c>
      <c r="AN59" s="11">
        <f t="shared" si="643"/>
        <v>-22425.630477114624</v>
      </c>
      <c r="AO59" s="6">
        <f t="shared" si="710"/>
        <v>1886.8333333333351</v>
      </c>
      <c r="AP59" s="11">
        <f t="shared" si="644"/>
        <v>-22425.630477114624</v>
      </c>
      <c r="AQ59" s="6">
        <f t="shared" ref="AQ59:AS59" si="711">AQ58+(365/12)</f>
        <v>1886.8333333333351</v>
      </c>
      <c r="AR59" s="11">
        <f t="shared" si="646"/>
        <v>-22425.630477114624</v>
      </c>
      <c r="AS59" s="6">
        <f t="shared" si="711"/>
        <v>1886.8333333333351</v>
      </c>
      <c r="AT59" s="11">
        <f t="shared" si="647"/>
        <v>-22425.630477114624</v>
      </c>
      <c r="AU59" s="6">
        <f t="shared" ref="AU59:AW59" si="712">AU58+(365/12)</f>
        <v>1886.8333333333351</v>
      </c>
      <c r="AV59" s="11">
        <f t="shared" si="649"/>
        <v>-22425.630477114624</v>
      </c>
      <c r="AW59" s="6">
        <f t="shared" si="712"/>
        <v>1886.8333333333351</v>
      </c>
      <c r="AX59" s="11">
        <f t="shared" si="650"/>
        <v>-22425.630477114624</v>
      </c>
      <c r="AY59" s="6">
        <f t="shared" ref="AY59:BA59" si="713">AY58+(365/12)</f>
        <v>1886.8333333333351</v>
      </c>
      <c r="AZ59" s="11">
        <f t="shared" si="652"/>
        <v>-22425.630477114624</v>
      </c>
      <c r="BA59" s="6">
        <f t="shared" si="713"/>
        <v>1886.8333333333351</v>
      </c>
      <c r="BB59" s="11">
        <f t="shared" si="653"/>
        <v>-22425.630477114624</v>
      </c>
      <c r="BC59" s="6">
        <f t="shared" ref="BC59:BE59" si="714">BC58+(365/12)</f>
        <v>1886.8333333333351</v>
      </c>
      <c r="BD59" s="11">
        <f t="shared" si="655"/>
        <v>-22425.630477114624</v>
      </c>
      <c r="BE59" s="6">
        <f t="shared" si="714"/>
        <v>1886.8333333333351</v>
      </c>
      <c r="BF59" s="11">
        <f t="shared" si="656"/>
        <v>-22425.630477114624</v>
      </c>
      <c r="BG59" s="6">
        <f t="shared" ref="BG59:BI59" si="715">BG58+(365/12)</f>
        <v>1886.8333333333351</v>
      </c>
      <c r="BH59" s="11">
        <f t="shared" si="658"/>
        <v>-22425.630477114624</v>
      </c>
      <c r="BI59" s="6">
        <f t="shared" si="715"/>
        <v>1886.8333333333351</v>
      </c>
      <c r="BJ59" s="11">
        <f t="shared" si="659"/>
        <v>-22425.630477114624</v>
      </c>
      <c r="BK59" s="6">
        <f t="shared" ref="BK59:BM59" si="716">BK58+(365/12)</f>
        <v>1886.8333333333351</v>
      </c>
      <c r="BL59" s="11">
        <f t="shared" si="661"/>
        <v>-22425.630477114624</v>
      </c>
      <c r="BM59" s="6">
        <f t="shared" si="716"/>
        <v>1886.8333333333351</v>
      </c>
      <c r="BN59" s="11">
        <f t="shared" si="662"/>
        <v>-22425.630477114624</v>
      </c>
      <c r="BO59" s="6">
        <f t="shared" ref="BO59:BQ59" si="717">BO58+(365/12)</f>
        <v>1886.8333333333351</v>
      </c>
      <c r="BP59" s="11">
        <f t="shared" si="664"/>
        <v>-22425.630477114624</v>
      </c>
      <c r="BQ59" s="6">
        <f t="shared" si="717"/>
        <v>1886.8333333333351</v>
      </c>
      <c r="BR59" s="11">
        <f t="shared" si="665"/>
        <v>-22425.630477114624</v>
      </c>
      <c r="BS59" s="6">
        <f t="shared" ref="BS59:BU59" si="718">BS58+(365/12)</f>
        <v>1886.8333333333351</v>
      </c>
      <c r="BT59" s="11">
        <f t="shared" si="667"/>
        <v>-22425.630477114624</v>
      </c>
      <c r="BU59" s="6">
        <f t="shared" si="718"/>
        <v>1886.8333333333351</v>
      </c>
      <c r="BV59" s="11">
        <f t="shared" si="668"/>
        <v>-22425.630477114624</v>
      </c>
      <c r="BW59" s="6">
        <f t="shared" ref="BW59:BY59" si="719">BW58+(365/12)</f>
        <v>1886.8333333333351</v>
      </c>
      <c r="BX59" s="11">
        <f t="shared" si="670"/>
        <v>-22425.630477114624</v>
      </c>
      <c r="BY59" s="82">
        <f t="shared" si="719"/>
        <v>1886.8333333333351</v>
      </c>
      <c r="BZ59" s="11">
        <f t="shared" si="671"/>
        <v>-22425.630477114624</v>
      </c>
      <c r="CA59" s="4"/>
    </row>
    <row r="60" spans="1:79">
      <c r="A60" s="1" t="str">
        <f t="shared" si="183"/>
        <v/>
      </c>
      <c r="B60" s="1">
        <f t="shared" si="38"/>
        <v>54</v>
      </c>
      <c r="C60" s="13">
        <f t="shared" si="42"/>
        <v>3041928.0898040957</v>
      </c>
      <c r="D60" s="2">
        <f t="shared" si="43"/>
        <v>47863.661751499727</v>
      </c>
      <c r="E60" s="15">
        <f t="shared" si="4"/>
        <v>25415.782768736277</v>
      </c>
      <c r="F60" s="15">
        <f t="shared" si="328"/>
        <v>22447.87898276345</v>
      </c>
      <c r="G60" s="21">
        <f t="shared" si="329"/>
        <v>25415.782768736277</v>
      </c>
      <c r="H60" s="19">
        <f>'rent cash flow (do not modify)'!D59</f>
        <v>0</v>
      </c>
      <c r="I60" s="22">
        <f>'rent cash flow (do not modify)'!E59</f>
        <v>30000</v>
      </c>
      <c r="J60" s="12">
        <f t="shared" si="40"/>
        <v>5203.0200500000001</v>
      </c>
      <c r="K60" s="2">
        <f t="shared" si="45"/>
        <v>416.66666666666669</v>
      </c>
      <c r="L60" s="2">
        <f t="shared" si="46"/>
        <v>83.333333333333329</v>
      </c>
      <c r="M60" s="13">
        <f t="shared" si="47"/>
        <v>166.66666666666666</v>
      </c>
      <c r="N60" s="2">
        <f t="shared" si="48"/>
        <v>83.333333333333329</v>
      </c>
      <c r="O60" s="7">
        <f t="shared" si="330"/>
        <v>8900</v>
      </c>
      <c r="P60" s="15">
        <f t="shared" si="5"/>
        <v>-2750.1</v>
      </c>
      <c r="Q60" s="21">
        <f t="shared" si="6"/>
        <v>-45963.204925960214</v>
      </c>
      <c r="R60" s="4"/>
      <c r="S60" s="6">
        <f t="shared" si="49"/>
        <v>1917.2500000000018</v>
      </c>
      <c r="T60" s="10"/>
      <c r="U60" s="6">
        <f t="shared" si="49"/>
        <v>1917.2500000000018</v>
      </c>
      <c r="W60" s="6">
        <f t="shared" si="49"/>
        <v>1917.2500000000018</v>
      </c>
      <c r="Y60" s="6">
        <f t="shared" si="50"/>
        <v>1917.2500000000018</v>
      </c>
      <c r="AA60" s="6">
        <f t="shared" si="50"/>
        <v>1917.2500000000018</v>
      </c>
      <c r="AB60" s="11">
        <f t="shared" si="634"/>
        <v>-45963.204925960214</v>
      </c>
      <c r="AC60" s="6">
        <f t="shared" si="50"/>
        <v>1917.2500000000018</v>
      </c>
      <c r="AD60" s="11">
        <f t="shared" si="635"/>
        <v>-45963.204925960214</v>
      </c>
      <c r="AE60" s="6">
        <f t="shared" ref="AE60:AG60" si="720">AE59+(365/12)</f>
        <v>1917.2500000000018</v>
      </c>
      <c r="AF60" s="11">
        <f t="shared" si="637"/>
        <v>-45963.204925960214</v>
      </c>
      <c r="AG60" s="6">
        <f t="shared" si="720"/>
        <v>1917.2500000000018</v>
      </c>
      <c r="AH60" s="11">
        <f t="shared" si="638"/>
        <v>-45963.204925960214</v>
      </c>
      <c r="AI60" s="6">
        <f t="shared" ref="AI60:AK60" si="721">AI59+(365/12)</f>
        <v>1917.2500000000018</v>
      </c>
      <c r="AJ60" s="11">
        <f t="shared" si="640"/>
        <v>-45963.204925960214</v>
      </c>
      <c r="AK60" s="6">
        <f t="shared" si="721"/>
        <v>1917.2500000000018</v>
      </c>
      <c r="AL60" s="11">
        <f t="shared" si="641"/>
        <v>-45963.204925960214</v>
      </c>
      <c r="AM60" s="6">
        <f t="shared" ref="AM60:AO60" si="722">AM59+(365/12)</f>
        <v>1917.2500000000018</v>
      </c>
      <c r="AN60" s="11">
        <f t="shared" si="643"/>
        <v>-45963.204925960214</v>
      </c>
      <c r="AO60" s="6">
        <f t="shared" si="722"/>
        <v>1917.2500000000018</v>
      </c>
      <c r="AP60" s="11">
        <f t="shared" si="644"/>
        <v>-45963.204925960214</v>
      </c>
      <c r="AQ60" s="6">
        <f t="shared" ref="AQ60:AS60" si="723">AQ59+(365/12)</f>
        <v>1917.2500000000018</v>
      </c>
      <c r="AR60" s="11">
        <f t="shared" si="646"/>
        <v>-45963.204925960214</v>
      </c>
      <c r="AS60" s="6">
        <f t="shared" si="723"/>
        <v>1917.2500000000018</v>
      </c>
      <c r="AT60" s="11">
        <f t="shared" si="647"/>
        <v>-45963.204925960214</v>
      </c>
      <c r="AU60" s="6">
        <f t="shared" ref="AU60:AW60" si="724">AU59+(365/12)</f>
        <v>1917.2500000000018</v>
      </c>
      <c r="AV60" s="11">
        <f t="shared" si="649"/>
        <v>-45963.204925960214</v>
      </c>
      <c r="AW60" s="6">
        <f t="shared" si="724"/>
        <v>1917.2500000000018</v>
      </c>
      <c r="AX60" s="11">
        <f t="shared" si="650"/>
        <v>-45963.204925960214</v>
      </c>
      <c r="AY60" s="6">
        <f t="shared" ref="AY60:BA60" si="725">AY59+(365/12)</f>
        <v>1917.2500000000018</v>
      </c>
      <c r="AZ60" s="11">
        <f t="shared" si="652"/>
        <v>-45963.204925960214</v>
      </c>
      <c r="BA60" s="6">
        <f t="shared" si="725"/>
        <v>1917.2500000000018</v>
      </c>
      <c r="BB60" s="11">
        <f t="shared" si="653"/>
        <v>-45963.204925960214</v>
      </c>
      <c r="BC60" s="6">
        <f t="shared" ref="BC60:BE60" si="726">BC59+(365/12)</f>
        <v>1917.2500000000018</v>
      </c>
      <c r="BD60" s="11">
        <f t="shared" si="655"/>
        <v>-45963.204925960214</v>
      </c>
      <c r="BE60" s="6">
        <f t="shared" si="726"/>
        <v>1917.2500000000018</v>
      </c>
      <c r="BF60" s="11">
        <f t="shared" si="656"/>
        <v>-45963.204925960214</v>
      </c>
      <c r="BG60" s="6">
        <f t="shared" ref="BG60:BI60" si="727">BG59+(365/12)</f>
        <v>1917.2500000000018</v>
      </c>
      <c r="BH60" s="11">
        <f t="shared" si="658"/>
        <v>-45963.204925960214</v>
      </c>
      <c r="BI60" s="6">
        <f t="shared" si="727"/>
        <v>1917.2500000000018</v>
      </c>
      <c r="BJ60" s="11">
        <f t="shared" si="659"/>
        <v>-45963.204925960214</v>
      </c>
      <c r="BK60" s="6">
        <f t="shared" ref="BK60:BM60" si="728">BK59+(365/12)</f>
        <v>1917.2500000000018</v>
      </c>
      <c r="BL60" s="11">
        <f t="shared" si="661"/>
        <v>-45963.204925960214</v>
      </c>
      <c r="BM60" s="6">
        <f t="shared" si="728"/>
        <v>1917.2500000000018</v>
      </c>
      <c r="BN60" s="11">
        <f t="shared" si="662"/>
        <v>-45963.204925960214</v>
      </c>
      <c r="BO60" s="6">
        <f t="shared" ref="BO60:BQ60" si="729">BO59+(365/12)</f>
        <v>1917.2500000000018</v>
      </c>
      <c r="BP60" s="11">
        <f t="shared" si="664"/>
        <v>-45963.204925960214</v>
      </c>
      <c r="BQ60" s="6">
        <f t="shared" si="729"/>
        <v>1917.2500000000018</v>
      </c>
      <c r="BR60" s="11">
        <f t="shared" si="665"/>
        <v>-45963.204925960214</v>
      </c>
      <c r="BS60" s="6">
        <f t="shared" ref="BS60:BU60" si="730">BS59+(365/12)</f>
        <v>1917.2500000000018</v>
      </c>
      <c r="BT60" s="11">
        <f t="shared" si="667"/>
        <v>-45963.204925960214</v>
      </c>
      <c r="BU60" s="6">
        <f t="shared" si="730"/>
        <v>1917.2500000000018</v>
      </c>
      <c r="BV60" s="11">
        <f t="shared" si="668"/>
        <v>-45963.204925960214</v>
      </c>
      <c r="BW60" s="6">
        <f t="shared" ref="BW60:BY60" si="731">BW59+(365/12)</f>
        <v>1917.2500000000018</v>
      </c>
      <c r="BX60" s="11">
        <f t="shared" si="670"/>
        <v>-45963.204925960214</v>
      </c>
      <c r="BY60" s="82">
        <f t="shared" si="731"/>
        <v>1917.2500000000018</v>
      </c>
      <c r="BZ60" s="11">
        <f t="shared" si="671"/>
        <v>-45963.204925960214</v>
      </c>
      <c r="CA60" s="4"/>
    </row>
    <row r="61" spans="1:79">
      <c r="A61" s="1" t="str">
        <f t="shared" si="183"/>
        <v/>
      </c>
      <c r="B61" s="1">
        <f t="shared" si="38"/>
        <v>55</v>
      </c>
      <c r="C61" s="13">
        <f t="shared" si="42"/>
        <v>3019480.2108213324</v>
      </c>
      <c r="D61" s="2">
        <f t="shared" si="43"/>
        <v>47863.661751499727</v>
      </c>
      <c r="E61" s="15">
        <f t="shared" si="4"/>
        <v>25228.22724506789</v>
      </c>
      <c r="F61" s="15">
        <f t="shared" si="328"/>
        <v>22635.434506431837</v>
      </c>
      <c r="G61" s="21">
        <f t="shared" si="329"/>
        <v>25228.22724506789</v>
      </c>
      <c r="H61" s="19">
        <f>'rent cash flow (do not modify)'!D60</f>
        <v>0</v>
      </c>
      <c r="I61" s="22">
        <f>'rent cash flow (do not modify)'!E60</f>
        <v>30000</v>
      </c>
      <c r="J61" s="12">
        <f t="shared" si="40"/>
        <v>5203.0200500000001</v>
      </c>
      <c r="K61" s="2">
        <f t="shared" si="45"/>
        <v>416.66666666666669</v>
      </c>
      <c r="L61" s="2">
        <f t="shared" si="46"/>
        <v>83.333333333333329</v>
      </c>
      <c r="M61" s="13">
        <f t="shared" si="47"/>
        <v>166.66666666666666</v>
      </c>
      <c r="N61" s="2">
        <f t="shared" si="48"/>
        <v>83.333333333333329</v>
      </c>
      <c r="O61" s="7">
        <f t="shared" si="330"/>
        <v>8900</v>
      </c>
      <c r="P61" s="15">
        <f t="shared" si="5"/>
        <v>-2750.1</v>
      </c>
      <c r="Q61" s="21">
        <f t="shared" si="6"/>
        <v>-46021.159582773747</v>
      </c>
      <c r="R61" s="4"/>
      <c r="S61" s="6">
        <f t="shared" si="49"/>
        <v>1947.6666666666686</v>
      </c>
      <c r="T61" s="10"/>
      <c r="U61" s="6">
        <f t="shared" si="49"/>
        <v>1947.6666666666686</v>
      </c>
      <c r="W61" s="6">
        <f t="shared" si="49"/>
        <v>1947.6666666666686</v>
      </c>
      <c r="Y61" s="6">
        <f t="shared" si="50"/>
        <v>1947.6666666666686</v>
      </c>
      <c r="AA61" s="6">
        <f t="shared" si="50"/>
        <v>1947.6666666666686</v>
      </c>
      <c r="AB61" s="11">
        <f t="shared" si="634"/>
        <v>-46021.159582773747</v>
      </c>
      <c r="AC61" s="6">
        <f t="shared" si="50"/>
        <v>1947.6666666666686</v>
      </c>
      <c r="AD61" s="11">
        <f t="shared" si="635"/>
        <v>-46021.159582773747</v>
      </c>
      <c r="AE61" s="6">
        <f t="shared" ref="AE61:AG61" si="732">AE60+(365/12)</f>
        <v>1947.6666666666686</v>
      </c>
      <c r="AF61" s="11">
        <f t="shared" si="637"/>
        <v>-46021.159582773747</v>
      </c>
      <c r="AG61" s="6">
        <f t="shared" si="732"/>
        <v>1947.6666666666686</v>
      </c>
      <c r="AH61" s="11">
        <f t="shared" si="638"/>
        <v>-46021.159582773747</v>
      </c>
      <c r="AI61" s="6">
        <f t="shared" ref="AI61:AK61" si="733">AI60+(365/12)</f>
        <v>1947.6666666666686</v>
      </c>
      <c r="AJ61" s="11">
        <f t="shared" si="640"/>
        <v>-46021.159582773747</v>
      </c>
      <c r="AK61" s="6">
        <f t="shared" si="733"/>
        <v>1947.6666666666686</v>
      </c>
      <c r="AL61" s="11">
        <f t="shared" si="641"/>
        <v>-46021.159582773747</v>
      </c>
      <c r="AM61" s="6">
        <f t="shared" ref="AM61:AO61" si="734">AM60+(365/12)</f>
        <v>1947.6666666666686</v>
      </c>
      <c r="AN61" s="11">
        <f t="shared" si="643"/>
        <v>-46021.159582773747</v>
      </c>
      <c r="AO61" s="6">
        <f t="shared" si="734"/>
        <v>1947.6666666666686</v>
      </c>
      <c r="AP61" s="11">
        <f t="shared" si="644"/>
        <v>-46021.159582773747</v>
      </c>
      <c r="AQ61" s="6">
        <f t="shared" ref="AQ61:AS61" si="735">AQ60+(365/12)</f>
        <v>1947.6666666666686</v>
      </c>
      <c r="AR61" s="11">
        <f t="shared" si="646"/>
        <v>-46021.159582773747</v>
      </c>
      <c r="AS61" s="6">
        <f t="shared" si="735"/>
        <v>1947.6666666666686</v>
      </c>
      <c r="AT61" s="11">
        <f t="shared" si="647"/>
        <v>-46021.159582773747</v>
      </c>
      <c r="AU61" s="6">
        <f t="shared" ref="AU61:AW61" si="736">AU60+(365/12)</f>
        <v>1947.6666666666686</v>
      </c>
      <c r="AV61" s="11">
        <f t="shared" si="649"/>
        <v>-46021.159582773747</v>
      </c>
      <c r="AW61" s="6">
        <f t="shared" si="736"/>
        <v>1947.6666666666686</v>
      </c>
      <c r="AX61" s="11">
        <f t="shared" si="650"/>
        <v>-46021.159582773747</v>
      </c>
      <c r="AY61" s="6">
        <f t="shared" ref="AY61:BA61" si="737">AY60+(365/12)</f>
        <v>1947.6666666666686</v>
      </c>
      <c r="AZ61" s="11">
        <f t="shared" si="652"/>
        <v>-46021.159582773747</v>
      </c>
      <c r="BA61" s="6">
        <f t="shared" si="737"/>
        <v>1947.6666666666686</v>
      </c>
      <c r="BB61" s="11">
        <f t="shared" si="653"/>
        <v>-46021.159582773747</v>
      </c>
      <c r="BC61" s="6">
        <f t="shared" ref="BC61:BE61" si="738">BC60+(365/12)</f>
        <v>1947.6666666666686</v>
      </c>
      <c r="BD61" s="11">
        <f t="shared" si="655"/>
        <v>-46021.159582773747</v>
      </c>
      <c r="BE61" s="6">
        <f t="shared" si="738"/>
        <v>1947.6666666666686</v>
      </c>
      <c r="BF61" s="11">
        <f t="shared" si="656"/>
        <v>-46021.159582773747</v>
      </c>
      <c r="BG61" s="6">
        <f t="shared" ref="BG61:BI61" si="739">BG60+(365/12)</f>
        <v>1947.6666666666686</v>
      </c>
      <c r="BH61" s="11">
        <f t="shared" si="658"/>
        <v>-46021.159582773747</v>
      </c>
      <c r="BI61" s="6">
        <f t="shared" si="739"/>
        <v>1947.6666666666686</v>
      </c>
      <c r="BJ61" s="11">
        <f t="shared" si="659"/>
        <v>-46021.159582773747</v>
      </c>
      <c r="BK61" s="6">
        <f t="shared" ref="BK61:BM61" si="740">BK60+(365/12)</f>
        <v>1947.6666666666686</v>
      </c>
      <c r="BL61" s="11">
        <f t="shared" si="661"/>
        <v>-46021.159582773747</v>
      </c>
      <c r="BM61" s="6">
        <f t="shared" si="740"/>
        <v>1947.6666666666686</v>
      </c>
      <c r="BN61" s="11">
        <f t="shared" si="662"/>
        <v>-46021.159582773747</v>
      </c>
      <c r="BO61" s="6">
        <f t="shared" ref="BO61:BQ61" si="741">BO60+(365/12)</f>
        <v>1947.6666666666686</v>
      </c>
      <c r="BP61" s="11">
        <f t="shared" si="664"/>
        <v>-46021.159582773747</v>
      </c>
      <c r="BQ61" s="6">
        <f t="shared" si="741"/>
        <v>1947.6666666666686</v>
      </c>
      <c r="BR61" s="11">
        <f t="shared" si="665"/>
        <v>-46021.159582773747</v>
      </c>
      <c r="BS61" s="6">
        <f t="shared" ref="BS61:BU61" si="742">BS60+(365/12)</f>
        <v>1947.6666666666686</v>
      </c>
      <c r="BT61" s="11">
        <f t="shared" si="667"/>
        <v>-46021.159582773747</v>
      </c>
      <c r="BU61" s="6">
        <f t="shared" si="742"/>
        <v>1947.6666666666686</v>
      </c>
      <c r="BV61" s="11">
        <f t="shared" si="668"/>
        <v>-46021.159582773747</v>
      </c>
      <c r="BW61" s="6">
        <f t="shared" ref="BW61:BY61" si="743">BW60+(365/12)</f>
        <v>1947.6666666666686</v>
      </c>
      <c r="BX61" s="11">
        <f t="shared" si="670"/>
        <v>-46021.159582773747</v>
      </c>
      <c r="BY61" s="82">
        <f t="shared" si="743"/>
        <v>1947.6666666666686</v>
      </c>
      <c r="BZ61" s="11">
        <f t="shared" si="671"/>
        <v>-46021.159582773747</v>
      </c>
      <c r="CA61" s="4"/>
    </row>
    <row r="62" spans="1:79">
      <c r="A62" s="1" t="str">
        <f t="shared" si="183"/>
        <v/>
      </c>
      <c r="B62" s="1">
        <f t="shared" si="38"/>
        <v>56</v>
      </c>
      <c r="C62" s="13">
        <f t="shared" si="42"/>
        <v>2996844.7763149007</v>
      </c>
      <c r="D62" s="2">
        <f t="shared" si="43"/>
        <v>47863.661751499727</v>
      </c>
      <c r="E62" s="15">
        <f t="shared" si="4"/>
        <v>25039.104665799925</v>
      </c>
      <c r="F62" s="15">
        <f t="shared" si="328"/>
        <v>22824.557085699802</v>
      </c>
      <c r="G62" s="21">
        <f t="shared" si="329"/>
        <v>25039.104665799925</v>
      </c>
      <c r="H62" s="19">
        <f>'rent cash flow (do not modify)'!D61</f>
        <v>0</v>
      </c>
      <c r="I62" s="22">
        <f>'rent cash flow (do not modify)'!E61</f>
        <v>30000</v>
      </c>
      <c r="J62" s="12">
        <f t="shared" si="40"/>
        <v>5203.0200500000001</v>
      </c>
      <c r="K62" s="2">
        <f t="shared" si="45"/>
        <v>416.66666666666669</v>
      </c>
      <c r="L62" s="2">
        <f t="shared" si="46"/>
        <v>83.333333333333329</v>
      </c>
      <c r="M62" s="13">
        <f t="shared" si="47"/>
        <v>166.66666666666666</v>
      </c>
      <c r="N62" s="2">
        <f t="shared" si="48"/>
        <v>83.333333333333329</v>
      </c>
      <c r="O62" s="7">
        <f t="shared" si="330"/>
        <v>8900</v>
      </c>
      <c r="P62" s="15">
        <f t="shared" si="5"/>
        <v>-2750.1</v>
      </c>
      <c r="Q62" s="21">
        <f t="shared" si="6"/>
        <v>-46079.598459767549</v>
      </c>
      <c r="R62" s="4"/>
      <c r="S62" s="6">
        <f t="shared" si="49"/>
        <v>1978.0833333333353</v>
      </c>
      <c r="T62" s="10"/>
      <c r="U62" s="6">
        <f t="shared" si="49"/>
        <v>1978.0833333333353</v>
      </c>
      <c r="W62" s="6">
        <f t="shared" si="49"/>
        <v>1978.0833333333353</v>
      </c>
      <c r="Y62" s="6">
        <f t="shared" si="50"/>
        <v>1978.0833333333353</v>
      </c>
      <c r="AA62" s="6">
        <f t="shared" si="50"/>
        <v>1978.0833333333353</v>
      </c>
      <c r="AB62" s="11">
        <f t="shared" si="634"/>
        <v>-46079.598459767549</v>
      </c>
      <c r="AC62" s="6">
        <f t="shared" si="50"/>
        <v>1978.0833333333353</v>
      </c>
      <c r="AD62" s="11">
        <f t="shared" si="635"/>
        <v>-46079.598459767549</v>
      </c>
      <c r="AE62" s="6">
        <f t="shared" ref="AE62:AG62" si="744">AE61+(365/12)</f>
        <v>1978.0833333333353</v>
      </c>
      <c r="AF62" s="11">
        <f t="shared" si="637"/>
        <v>-46079.598459767549</v>
      </c>
      <c r="AG62" s="6">
        <f t="shared" si="744"/>
        <v>1978.0833333333353</v>
      </c>
      <c r="AH62" s="11">
        <f t="shared" si="638"/>
        <v>-46079.598459767549</v>
      </c>
      <c r="AI62" s="6">
        <f t="shared" ref="AI62:AK62" si="745">AI61+(365/12)</f>
        <v>1978.0833333333353</v>
      </c>
      <c r="AJ62" s="11">
        <f t="shared" si="640"/>
        <v>-46079.598459767549</v>
      </c>
      <c r="AK62" s="6">
        <f t="shared" si="745"/>
        <v>1978.0833333333353</v>
      </c>
      <c r="AL62" s="11">
        <f t="shared" si="641"/>
        <v>-46079.598459767549</v>
      </c>
      <c r="AM62" s="6">
        <f t="shared" ref="AM62:AO62" si="746">AM61+(365/12)</f>
        <v>1978.0833333333353</v>
      </c>
      <c r="AN62" s="11">
        <f t="shared" si="643"/>
        <v>-46079.598459767549</v>
      </c>
      <c r="AO62" s="6">
        <f t="shared" si="746"/>
        <v>1978.0833333333353</v>
      </c>
      <c r="AP62" s="11">
        <f t="shared" si="644"/>
        <v>-46079.598459767549</v>
      </c>
      <c r="AQ62" s="6">
        <f t="shared" ref="AQ62:AS62" si="747">AQ61+(365/12)</f>
        <v>1978.0833333333353</v>
      </c>
      <c r="AR62" s="11">
        <f t="shared" si="646"/>
        <v>-46079.598459767549</v>
      </c>
      <c r="AS62" s="6">
        <f t="shared" si="747"/>
        <v>1978.0833333333353</v>
      </c>
      <c r="AT62" s="11">
        <f t="shared" si="647"/>
        <v>-46079.598459767549</v>
      </c>
      <c r="AU62" s="6">
        <f t="shared" ref="AU62:AW62" si="748">AU61+(365/12)</f>
        <v>1978.0833333333353</v>
      </c>
      <c r="AV62" s="11">
        <f t="shared" si="649"/>
        <v>-46079.598459767549</v>
      </c>
      <c r="AW62" s="6">
        <f t="shared" si="748"/>
        <v>1978.0833333333353</v>
      </c>
      <c r="AX62" s="11">
        <f t="shared" si="650"/>
        <v>-46079.598459767549</v>
      </c>
      <c r="AY62" s="6">
        <f t="shared" ref="AY62:BA62" si="749">AY61+(365/12)</f>
        <v>1978.0833333333353</v>
      </c>
      <c r="AZ62" s="11">
        <f t="shared" si="652"/>
        <v>-46079.598459767549</v>
      </c>
      <c r="BA62" s="6">
        <f t="shared" si="749"/>
        <v>1978.0833333333353</v>
      </c>
      <c r="BB62" s="11">
        <f t="shared" si="653"/>
        <v>-46079.598459767549</v>
      </c>
      <c r="BC62" s="6">
        <f t="shared" ref="BC62:BE62" si="750">BC61+(365/12)</f>
        <v>1978.0833333333353</v>
      </c>
      <c r="BD62" s="11">
        <f t="shared" si="655"/>
        <v>-46079.598459767549</v>
      </c>
      <c r="BE62" s="6">
        <f t="shared" si="750"/>
        <v>1978.0833333333353</v>
      </c>
      <c r="BF62" s="11">
        <f t="shared" si="656"/>
        <v>-46079.598459767549</v>
      </c>
      <c r="BG62" s="6">
        <f t="shared" ref="BG62:BI62" si="751">BG61+(365/12)</f>
        <v>1978.0833333333353</v>
      </c>
      <c r="BH62" s="11">
        <f t="shared" si="658"/>
        <v>-46079.598459767549</v>
      </c>
      <c r="BI62" s="6">
        <f t="shared" si="751"/>
        <v>1978.0833333333353</v>
      </c>
      <c r="BJ62" s="11">
        <f t="shared" si="659"/>
        <v>-46079.598459767549</v>
      </c>
      <c r="BK62" s="6">
        <f t="shared" ref="BK62:BM62" si="752">BK61+(365/12)</f>
        <v>1978.0833333333353</v>
      </c>
      <c r="BL62" s="11">
        <f t="shared" si="661"/>
        <v>-46079.598459767549</v>
      </c>
      <c r="BM62" s="6">
        <f t="shared" si="752"/>
        <v>1978.0833333333353</v>
      </c>
      <c r="BN62" s="11">
        <f t="shared" si="662"/>
        <v>-46079.598459767549</v>
      </c>
      <c r="BO62" s="6">
        <f t="shared" ref="BO62:BQ62" si="753">BO61+(365/12)</f>
        <v>1978.0833333333353</v>
      </c>
      <c r="BP62" s="11">
        <f t="shared" si="664"/>
        <v>-46079.598459767549</v>
      </c>
      <c r="BQ62" s="6">
        <f t="shared" si="753"/>
        <v>1978.0833333333353</v>
      </c>
      <c r="BR62" s="11">
        <f t="shared" si="665"/>
        <v>-46079.598459767549</v>
      </c>
      <c r="BS62" s="6">
        <f t="shared" ref="BS62:BU62" si="754">BS61+(365/12)</f>
        <v>1978.0833333333353</v>
      </c>
      <c r="BT62" s="11">
        <f t="shared" si="667"/>
        <v>-46079.598459767549</v>
      </c>
      <c r="BU62" s="6">
        <f t="shared" si="754"/>
        <v>1978.0833333333353</v>
      </c>
      <c r="BV62" s="11">
        <f t="shared" si="668"/>
        <v>-46079.598459767549</v>
      </c>
      <c r="BW62" s="6">
        <f t="shared" ref="BW62:BY62" si="755">BW61+(365/12)</f>
        <v>1978.0833333333353</v>
      </c>
      <c r="BX62" s="11">
        <f t="shared" si="670"/>
        <v>-46079.598459767549</v>
      </c>
      <c r="BY62" s="82">
        <f t="shared" si="755"/>
        <v>1978.0833333333353</v>
      </c>
      <c r="BZ62" s="11">
        <f t="shared" si="671"/>
        <v>-46079.598459767549</v>
      </c>
      <c r="CA62" s="4"/>
    </row>
    <row r="63" spans="1:79">
      <c r="A63" s="1" t="str">
        <f t="shared" si="183"/>
        <v/>
      </c>
      <c r="B63" s="1">
        <f t="shared" si="38"/>
        <v>57</v>
      </c>
      <c r="C63" s="13">
        <f t="shared" si="42"/>
        <v>2974020.2192292009</v>
      </c>
      <c r="D63" s="2">
        <f t="shared" si="43"/>
        <v>47863.661751499727</v>
      </c>
      <c r="E63" s="15">
        <f t="shared" si="4"/>
        <v>24848.401937938881</v>
      </c>
      <c r="F63" s="15">
        <f t="shared" si="328"/>
        <v>23015.259813560846</v>
      </c>
      <c r="G63" s="21">
        <f t="shared" si="329"/>
        <v>24848.401937938881</v>
      </c>
      <c r="H63" s="19">
        <f>'rent cash flow (do not modify)'!D62</f>
        <v>0</v>
      </c>
      <c r="I63" s="22">
        <f>'rent cash flow (do not modify)'!E62</f>
        <v>30000</v>
      </c>
      <c r="J63" s="12">
        <f t="shared" si="40"/>
        <v>5203.0200500000001</v>
      </c>
      <c r="K63" s="2">
        <f t="shared" si="45"/>
        <v>416.66666666666669</v>
      </c>
      <c r="L63" s="2">
        <f t="shared" si="46"/>
        <v>83.333333333333329</v>
      </c>
      <c r="M63" s="13">
        <f t="shared" si="47"/>
        <v>166.66666666666666</v>
      </c>
      <c r="N63" s="2">
        <f t="shared" si="48"/>
        <v>83.333333333333329</v>
      </c>
      <c r="O63" s="7">
        <f t="shared" si="330"/>
        <v>8900</v>
      </c>
      <c r="P63" s="15">
        <f t="shared" si="5"/>
        <v>-2750.1</v>
      </c>
      <c r="Q63" s="21">
        <f t="shared" si="6"/>
        <v>-46138.525602676615</v>
      </c>
      <c r="R63" s="4"/>
      <c r="S63" s="6">
        <f t="shared" si="49"/>
        <v>2008.500000000002</v>
      </c>
      <c r="T63" s="10"/>
      <c r="U63" s="6">
        <f t="shared" si="49"/>
        <v>2008.500000000002</v>
      </c>
      <c r="W63" s="6">
        <f t="shared" si="49"/>
        <v>2008.500000000002</v>
      </c>
      <c r="Y63" s="6">
        <f t="shared" si="50"/>
        <v>2008.500000000002</v>
      </c>
      <c r="AA63" s="6">
        <f t="shared" si="50"/>
        <v>2008.500000000002</v>
      </c>
      <c r="AB63" s="11">
        <f t="shared" si="634"/>
        <v>-46138.525602676615</v>
      </c>
      <c r="AC63" s="6">
        <f t="shared" si="50"/>
        <v>2008.500000000002</v>
      </c>
      <c r="AD63" s="11">
        <f t="shared" si="635"/>
        <v>-46138.525602676615</v>
      </c>
      <c r="AE63" s="6">
        <f t="shared" ref="AE63:AG63" si="756">AE62+(365/12)</f>
        <v>2008.500000000002</v>
      </c>
      <c r="AF63" s="11">
        <f t="shared" si="637"/>
        <v>-46138.525602676615</v>
      </c>
      <c r="AG63" s="6">
        <f t="shared" si="756"/>
        <v>2008.500000000002</v>
      </c>
      <c r="AH63" s="11">
        <f t="shared" si="638"/>
        <v>-46138.525602676615</v>
      </c>
      <c r="AI63" s="6">
        <f t="shared" ref="AI63:AK63" si="757">AI62+(365/12)</f>
        <v>2008.500000000002</v>
      </c>
      <c r="AJ63" s="11">
        <f t="shared" si="640"/>
        <v>-46138.525602676615</v>
      </c>
      <c r="AK63" s="6">
        <f t="shared" si="757"/>
        <v>2008.500000000002</v>
      </c>
      <c r="AL63" s="11">
        <f t="shared" si="641"/>
        <v>-46138.525602676615</v>
      </c>
      <c r="AM63" s="6">
        <f t="shared" ref="AM63:AO63" si="758">AM62+(365/12)</f>
        <v>2008.500000000002</v>
      </c>
      <c r="AN63" s="11">
        <f t="shared" si="643"/>
        <v>-46138.525602676615</v>
      </c>
      <c r="AO63" s="6">
        <f t="shared" si="758"/>
        <v>2008.500000000002</v>
      </c>
      <c r="AP63" s="11">
        <f t="shared" si="644"/>
        <v>-46138.525602676615</v>
      </c>
      <c r="AQ63" s="6">
        <f t="shared" ref="AQ63:AS63" si="759">AQ62+(365/12)</f>
        <v>2008.500000000002</v>
      </c>
      <c r="AR63" s="11">
        <f t="shared" si="646"/>
        <v>-46138.525602676615</v>
      </c>
      <c r="AS63" s="6">
        <f t="shared" si="759"/>
        <v>2008.500000000002</v>
      </c>
      <c r="AT63" s="11">
        <f t="shared" si="647"/>
        <v>-46138.525602676615</v>
      </c>
      <c r="AU63" s="6">
        <f t="shared" ref="AU63:AW63" si="760">AU62+(365/12)</f>
        <v>2008.500000000002</v>
      </c>
      <c r="AV63" s="11">
        <f t="shared" si="649"/>
        <v>-46138.525602676615</v>
      </c>
      <c r="AW63" s="6">
        <f t="shared" si="760"/>
        <v>2008.500000000002</v>
      </c>
      <c r="AX63" s="11">
        <f t="shared" si="650"/>
        <v>-46138.525602676615</v>
      </c>
      <c r="AY63" s="6">
        <f t="shared" ref="AY63:BA63" si="761">AY62+(365/12)</f>
        <v>2008.500000000002</v>
      </c>
      <c r="AZ63" s="11">
        <f t="shared" si="652"/>
        <v>-46138.525602676615</v>
      </c>
      <c r="BA63" s="6">
        <f t="shared" si="761"/>
        <v>2008.500000000002</v>
      </c>
      <c r="BB63" s="11">
        <f t="shared" si="653"/>
        <v>-46138.525602676615</v>
      </c>
      <c r="BC63" s="6">
        <f t="shared" ref="BC63:BE63" si="762">BC62+(365/12)</f>
        <v>2008.500000000002</v>
      </c>
      <c r="BD63" s="11">
        <f t="shared" si="655"/>
        <v>-46138.525602676615</v>
      </c>
      <c r="BE63" s="6">
        <f t="shared" si="762"/>
        <v>2008.500000000002</v>
      </c>
      <c r="BF63" s="11">
        <f t="shared" si="656"/>
        <v>-46138.525602676615</v>
      </c>
      <c r="BG63" s="6">
        <f t="shared" ref="BG63:BI63" si="763">BG62+(365/12)</f>
        <v>2008.500000000002</v>
      </c>
      <c r="BH63" s="11">
        <f t="shared" si="658"/>
        <v>-46138.525602676615</v>
      </c>
      <c r="BI63" s="6">
        <f t="shared" si="763"/>
        <v>2008.500000000002</v>
      </c>
      <c r="BJ63" s="11">
        <f t="shared" si="659"/>
        <v>-46138.525602676615</v>
      </c>
      <c r="BK63" s="6">
        <f t="shared" ref="BK63:BM63" si="764">BK62+(365/12)</f>
        <v>2008.500000000002</v>
      </c>
      <c r="BL63" s="11">
        <f t="shared" si="661"/>
        <v>-46138.525602676615</v>
      </c>
      <c r="BM63" s="6">
        <f t="shared" si="764"/>
        <v>2008.500000000002</v>
      </c>
      <c r="BN63" s="11">
        <f t="shared" si="662"/>
        <v>-46138.525602676615</v>
      </c>
      <c r="BO63" s="6">
        <f t="shared" ref="BO63:BQ63" si="765">BO62+(365/12)</f>
        <v>2008.500000000002</v>
      </c>
      <c r="BP63" s="11">
        <f t="shared" si="664"/>
        <v>-46138.525602676615</v>
      </c>
      <c r="BQ63" s="6">
        <f t="shared" si="765"/>
        <v>2008.500000000002</v>
      </c>
      <c r="BR63" s="11">
        <f t="shared" si="665"/>
        <v>-46138.525602676615</v>
      </c>
      <c r="BS63" s="6">
        <f t="shared" ref="BS63:BU63" si="766">BS62+(365/12)</f>
        <v>2008.500000000002</v>
      </c>
      <c r="BT63" s="11">
        <f t="shared" si="667"/>
        <v>-46138.525602676615</v>
      </c>
      <c r="BU63" s="6">
        <f t="shared" si="766"/>
        <v>2008.500000000002</v>
      </c>
      <c r="BV63" s="11">
        <f t="shared" si="668"/>
        <v>-46138.525602676615</v>
      </c>
      <c r="BW63" s="6">
        <f t="shared" ref="BW63:BY63" si="767">BW62+(365/12)</f>
        <v>2008.500000000002</v>
      </c>
      <c r="BX63" s="11">
        <f t="shared" si="670"/>
        <v>-46138.525602676615</v>
      </c>
      <c r="BY63" s="82">
        <f t="shared" si="767"/>
        <v>2008.500000000002</v>
      </c>
      <c r="BZ63" s="11">
        <f t="shared" si="671"/>
        <v>-46138.525602676615</v>
      </c>
      <c r="CA63" s="4"/>
    </row>
    <row r="64" spans="1:79">
      <c r="A64" s="1" t="str">
        <f t="shared" si="183"/>
        <v/>
      </c>
      <c r="B64" s="1">
        <f t="shared" si="38"/>
        <v>58</v>
      </c>
      <c r="C64" s="13">
        <f t="shared" si="42"/>
        <v>2951004.9594156402</v>
      </c>
      <c r="D64" s="2">
        <f t="shared" si="43"/>
        <v>47863.661751499727</v>
      </c>
      <c r="E64" s="15">
        <f t="shared" si="4"/>
        <v>24656.105859097268</v>
      </c>
      <c r="F64" s="15">
        <f t="shared" si="328"/>
        <v>23207.555892402459</v>
      </c>
      <c r="G64" s="21">
        <f t="shared" si="329"/>
        <v>24656.105859097268</v>
      </c>
      <c r="H64" s="19">
        <f>'rent cash flow (do not modify)'!D63</f>
        <v>0</v>
      </c>
      <c r="I64" s="22">
        <f>'rent cash flow (do not modify)'!E63</f>
        <v>30000</v>
      </c>
      <c r="J64" s="12">
        <f t="shared" si="40"/>
        <v>5203.0200500000001</v>
      </c>
      <c r="K64" s="2">
        <f t="shared" si="45"/>
        <v>416.66666666666669</v>
      </c>
      <c r="L64" s="2">
        <f t="shared" si="46"/>
        <v>83.333333333333329</v>
      </c>
      <c r="M64" s="13">
        <f t="shared" si="47"/>
        <v>166.66666666666666</v>
      </c>
      <c r="N64" s="2">
        <f t="shared" si="48"/>
        <v>83.333333333333329</v>
      </c>
      <c r="O64" s="7">
        <f t="shared" si="330"/>
        <v>8900</v>
      </c>
      <c r="P64" s="15">
        <f t="shared" si="5"/>
        <v>-2750.1</v>
      </c>
      <c r="Q64" s="21">
        <f t="shared" si="6"/>
        <v>-46197.945091038673</v>
      </c>
      <c r="R64" s="4"/>
      <c r="S64" s="6">
        <f t="shared" si="49"/>
        <v>2038.9166666666688</v>
      </c>
      <c r="T64" s="10"/>
      <c r="U64" s="6">
        <f t="shared" si="49"/>
        <v>2038.9166666666688</v>
      </c>
      <c r="W64" s="6">
        <f t="shared" si="49"/>
        <v>2038.9166666666688</v>
      </c>
      <c r="Y64" s="6">
        <f t="shared" si="50"/>
        <v>2038.9166666666688</v>
      </c>
      <c r="AA64" s="6">
        <f t="shared" si="50"/>
        <v>2038.9166666666688</v>
      </c>
      <c r="AB64" s="11">
        <f t="shared" si="634"/>
        <v>-46197.945091038673</v>
      </c>
      <c r="AC64" s="6">
        <f t="shared" si="50"/>
        <v>2038.9166666666688</v>
      </c>
      <c r="AD64" s="11">
        <f t="shared" si="635"/>
        <v>-46197.945091038673</v>
      </c>
      <c r="AE64" s="6">
        <f t="shared" ref="AE64:AG64" si="768">AE63+(365/12)</f>
        <v>2038.9166666666688</v>
      </c>
      <c r="AF64" s="11">
        <f t="shared" si="637"/>
        <v>-46197.945091038673</v>
      </c>
      <c r="AG64" s="6">
        <f t="shared" si="768"/>
        <v>2038.9166666666688</v>
      </c>
      <c r="AH64" s="11">
        <f t="shared" si="638"/>
        <v>-46197.945091038673</v>
      </c>
      <c r="AI64" s="6">
        <f t="shared" ref="AI64:AK64" si="769">AI63+(365/12)</f>
        <v>2038.9166666666688</v>
      </c>
      <c r="AJ64" s="11">
        <f t="shared" si="640"/>
        <v>-46197.945091038673</v>
      </c>
      <c r="AK64" s="6">
        <f t="shared" si="769"/>
        <v>2038.9166666666688</v>
      </c>
      <c r="AL64" s="11">
        <f t="shared" si="641"/>
        <v>-46197.945091038673</v>
      </c>
      <c r="AM64" s="6">
        <f t="shared" ref="AM64:AO64" si="770">AM63+(365/12)</f>
        <v>2038.9166666666688</v>
      </c>
      <c r="AN64" s="11">
        <f t="shared" si="643"/>
        <v>-46197.945091038673</v>
      </c>
      <c r="AO64" s="6">
        <f t="shared" si="770"/>
        <v>2038.9166666666688</v>
      </c>
      <c r="AP64" s="11">
        <f t="shared" si="644"/>
        <v>-46197.945091038673</v>
      </c>
      <c r="AQ64" s="6">
        <f t="shared" ref="AQ64:AS64" si="771">AQ63+(365/12)</f>
        <v>2038.9166666666688</v>
      </c>
      <c r="AR64" s="11">
        <f t="shared" si="646"/>
        <v>-46197.945091038673</v>
      </c>
      <c r="AS64" s="6">
        <f t="shared" si="771"/>
        <v>2038.9166666666688</v>
      </c>
      <c r="AT64" s="11">
        <f t="shared" si="647"/>
        <v>-46197.945091038673</v>
      </c>
      <c r="AU64" s="6">
        <f t="shared" ref="AU64:AW64" si="772">AU63+(365/12)</f>
        <v>2038.9166666666688</v>
      </c>
      <c r="AV64" s="11">
        <f t="shared" si="649"/>
        <v>-46197.945091038673</v>
      </c>
      <c r="AW64" s="6">
        <f t="shared" si="772"/>
        <v>2038.9166666666688</v>
      </c>
      <c r="AX64" s="11">
        <f t="shared" si="650"/>
        <v>-46197.945091038673</v>
      </c>
      <c r="AY64" s="6">
        <f t="shared" ref="AY64:BA64" si="773">AY63+(365/12)</f>
        <v>2038.9166666666688</v>
      </c>
      <c r="AZ64" s="11">
        <f t="shared" si="652"/>
        <v>-46197.945091038673</v>
      </c>
      <c r="BA64" s="6">
        <f t="shared" si="773"/>
        <v>2038.9166666666688</v>
      </c>
      <c r="BB64" s="11">
        <f t="shared" si="653"/>
        <v>-46197.945091038673</v>
      </c>
      <c r="BC64" s="6">
        <f t="shared" ref="BC64:BE64" si="774">BC63+(365/12)</f>
        <v>2038.9166666666688</v>
      </c>
      <c r="BD64" s="11">
        <f t="shared" si="655"/>
        <v>-46197.945091038673</v>
      </c>
      <c r="BE64" s="6">
        <f t="shared" si="774"/>
        <v>2038.9166666666688</v>
      </c>
      <c r="BF64" s="11">
        <f t="shared" si="656"/>
        <v>-46197.945091038673</v>
      </c>
      <c r="BG64" s="6">
        <f t="shared" ref="BG64:BI64" si="775">BG63+(365/12)</f>
        <v>2038.9166666666688</v>
      </c>
      <c r="BH64" s="11">
        <f t="shared" si="658"/>
        <v>-46197.945091038673</v>
      </c>
      <c r="BI64" s="6">
        <f t="shared" si="775"/>
        <v>2038.9166666666688</v>
      </c>
      <c r="BJ64" s="11">
        <f t="shared" si="659"/>
        <v>-46197.945091038673</v>
      </c>
      <c r="BK64" s="6">
        <f t="shared" ref="BK64:BM64" si="776">BK63+(365/12)</f>
        <v>2038.9166666666688</v>
      </c>
      <c r="BL64" s="11">
        <f t="shared" si="661"/>
        <v>-46197.945091038673</v>
      </c>
      <c r="BM64" s="6">
        <f t="shared" si="776"/>
        <v>2038.9166666666688</v>
      </c>
      <c r="BN64" s="11">
        <f t="shared" si="662"/>
        <v>-46197.945091038673</v>
      </c>
      <c r="BO64" s="6">
        <f t="shared" ref="BO64:BQ64" si="777">BO63+(365/12)</f>
        <v>2038.9166666666688</v>
      </c>
      <c r="BP64" s="11">
        <f t="shared" si="664"/>
        <v>-46197.945091038673</v>
      </c>
      <c r="BQ64" s="6">
        <f t="shared" si="777"/>
        <v>2038.9166666666688</v>
      </c>
      <c r="BR64" s="11">
        <f t="shared" si="665"/>
        <v>-46197.945091038673</v>
      </c>
      <c r="BS64" s="6">
        <f t="shared" ref="BS64:BU64" si="778">BS63+(365/12)</f>
        <v>2038.9166666666688</v>
      </c>
      <c r="BT64" s="11">
        <f t="shared" si="667"/>
        <v>-46197.945091038673</v>
      </c>
      <c r="BU64" s="6">
        <f t="shared" si="778"/>
        <v>2038.9166666666688</v>
      </c>
      <c r="BV64" s="11">
        <f t="shared" si="668"/>
        <v>-46197.945091038673</v>
      </c>
      <c r="BW64" s="6">
        <f t="shared" ref="BW64:BY64" si="779">BW63+(365/12)</f>
        <v>2038.9166666666688</v>
      </c>
      <c r="BX64" s="11">
        <f t="shared" si="670"/>
        <v>-46197.945091038673</v>
      </c>
      <c r="BY64" s="82">
        <f t="shared" si="779"/>
        <v>2038.9166666666688</v>
      </c>
      <c r="BZ64" s="11">
        <f t="shared" si="671"/>
        <v>-46197.945091038673</v>
      </c>
      <c r="CA64" s="4"/>
    </row>
    <row r="65" spans="1:79">
      <c r="A65" s="1" t="str">
        <f t="shared" si="183"/>
        <v/>
      </c>
      <c r="B65" s="1">
        <f t="shared" si="38"/>
        <v>59</v>
      </c>
      <c r="C65" s="13">
        <f t="shared" si="42"/>
        <v>2927797.4035232379</v>
      </c>
      <c r="D65" s="2">
        <f t="shared" si="43"/>
        <v>47863.661751499727</v>
      </c>
      <c r="E65" s="15">
        <f t="shared" si="4"/>
        <v>24462.203116579582</v>
      </c>
      <c r="F65" s="15">
        <f t="shared" si="328"/>
        <v>23401.458634920145</v>
      </c>
      <c r="G65" s="21">
        <f t="shared" si="329"/>
        <v>24462.203116579582</v>
      </c>
      <c r="H65" s="19">
        <f>'rent cash flow (do not modify)'!D64</f>
        <v>0</v>
      </c>
      <c r="I65" s="22">
        <f>'rent cash flow (do not modify)'!E64</f>
        <v>30000</v>
      </c>
      <c r="J65" s="12">
        <f t="shared" si="40"/>
        <v>5203.0200500000001</v>
      </c>
      <c r="K65" s="2">
        <f t="shared" si="45"/>
        <v>416.66666666666669</v>
      </c>
      <c r="L65" s="2">
        <f t="shared" si="46"/>
        <v>83.333333333333329</v>
      </c>
      <c r="M65" s="13">
        <f t="shared" si="47"/>
        <v>166.66666666666666</v>
      </c>
      <c r="N65" s="2">
        <f t="shared" si="48"/>
        <v>83.333333333333329</v>
      </c>
      <c r="O65" s="7">
        <f t="shared" si="330"/>
        <v>8900</v>
      </c>
      <c r="P65" s="15">
        <f t="shared" si="5"/>
        <v>-2750.1</v>
      </c>
      <c r="Q65" s="21">
        <f t="shared" si="6"/>
        <v>-46257.861038476636</v>
      </c>
      <c r="R65" s="4"/>
      <c r="S65" s="6">
        <f t="shared" si="49"/>
        <v>2069.3333333333353</v>
      </c>
      <c r="T65" s="10"/>
      <c r="U65" s="6">
        <f t="shared" si="49"/>
        <v>2069.3333333333353</v>
      </c>
      <c r="W65" s="6">
        <f t="shared" si="49"/>
        <v>2069.3333333333353</v>
      </c>
      <c r="Y65" s="6">
        <f t="shared" si="50"/>
        <v>2069.3333333333353</v>
      </c>
      <c r="AA65" s="6">
        <f t="shared" si="50"/>
        <v>2069.3333333333353</v>
      </c>
      <c r="AB65" s="11">
        <f t="shared" si="634"/>
        <v>-46257.861038476636</v>
      </c>
      <c r="AC65" s="6">
        <f t="shared" si="50"/>
        <v>2069.3333333333353</v>
      </c>
      <c r="AD65" s="11">
        <f t="shared" si="635"/>
        <v>-46257.861038476636</v>
      </c>
      <c r="AE65" s="6">
        <f t="shared" ref="AE65:AG65" si="780">AE64+(365/12)</f>
        <v>2069.3333333333353</v>
      </c>
      <c r="AF65" s="11">
        <f t="shared" si="637"/>
        <v>-46257.861038476636</v>
      </c>
      <c r="AG65" s="6">
        <f t="shared" si="780"/>
        <v>2069.3333333333353</v>
      </c>
      <c r="AH65" s="11">
        <f t="shared" si="638"/>
        <v>-46257.861038476636</v>
      </c>
      <c r="AI65" s="6">
        <f t="shared" ref="AI65:AK65" si="781">AI64+(365/12)</f>
        <v>2069.3333333333353</v>
      </c>
      <c r="AJ65" s="11">
        <f t="shared" si="640"/>
        <v>-46257.861038476636</v>
      </c>
      <c r="AK65" s="6">
        <f t="shared" si="781"/>
        <v>2069.3333333333353</v>
      </c>
      <c r="AL65" s="11">
        <f t="shared" si="641"/>
        <v>-46257.861038476636</v>
      </c>
      <c r="AM65" s="6">
        <f t="shared" ref="AM65:AO65" si="782">AM64+(365/12)</f>
        <v>2069.3333333333353</v>
      </c>
      <c r="AN65" s="11">
        <f t="shared" si="643"/>
        <v>-46257.861038476636</v>
      </c>
      <c r="AO65" s="6">
        <f t="shared" si="782"/>
        <v>2069.3333333333353</v>
      </c>
      <c r="AP65" s="11">
        <f t="shared" si="644"/>
        <v>-46257.861038476636</v>
      </c>
      <c r="AQ65" s="6">
        <f t="shared" ref="AQ65:AS65" si="783">AQ64+(365/12)</f>
        <v>2069.3333333333353</v>
      </c>
      <c r="AR65" s="11">
        <f t="shared" si="646"/>
        <v>-46257.861038476636</v>
      </c>
      <c r="AS65" s="6">
        <f t="shared" si="783"/>
        <v>2069.3333333333353</v>
      </c>
      <c r="AT65" s="11">
        <f t="shared" si="647"/>
        <v>-46257.861038476636</v>
      </c>
      <c r="AU65" s="6">
        <f t="shared" ref="AU65:AW65" si="784">AU64+(365/12)</f>
        <v>2069.3333333333353</v>
      </c>
      <c r="AV65" s="11">
        <f t="shared" si="649"/>
        <v>-46257.861038476636</v>
      </c>
      <c r="AW65" s="6">
        <f t="shared" si="784"/>
        <v>2069.3333333333353</v>
      </c>
      <c r="AX65" s="11">
        <f t="shared" si="650"/>
        <v>-46257.861038476636</v>
      </c>
      <c r="AY65" s="6">
        <f t="shared" ref="AY65:BA65" si="785">AY64+(365/12)</f>
        <v>2069.3333333333353</v>
      </c>
      <c r="AZ65" s="11">
        <f t="shared" si="652"/>
        <v>-46257.861038476636</v>
      </c>
      <c r="BA65" s="6">
        <f t="shared" si="785"/>
        <v>2069.3333333333353</v>
      </c>
      <c r="BB65" s="11">
        <f t="shared" si="653"/>
        <v>-46257.861038476636</v>
      </c>
      <c r="BC65" s="6">
        <f t="shared" ref="BC65:BE65" si="786">BC64+(365/12)</f>
        <v>2069.3333333333353</v>
      </c>
      <c r="BD65" s="11">
        <f t="shared" si="655"/>
        <v>-46257.861038476636</v>
      </c>
      <c r="BE65" s="6">
        <f t="shared" si="786"/>
        <v>2069.3333333333353</v>
      </c>
      <c r="BF65" s="11">
        <f t="shared" si="656"/>
        <v>-46257.861038476636</v>
      </c>
      <c r="BG65" s="6">
        <f t="shared" ref="BG65:BI65" si="787">BG64+(365/12)</f>
        <v>2069.3333333333353</v>
      </c>
      <c r="BH65" s="11">
        <f t="shared" si="658"/>
        <v>-46257.861038476636</v>
      </c>
      <c r="BI65" s="6">
        <f t="shared" si="787"/>
        <v>2069.3333333333353</v>
      </c>
      <c r="BJ65" s="11">
        <f t="shared" si="659"/>
        <v>-46257.861038476636</v>
      </c>
      <c r="BK65" s="6">
        <f t="shared" ref="BK65:BM65" si="788">BK64+(365/12)</f>
        <v>2069.3333333333353</v>
      </c>
      <c r="BL65" s="11">
        <f t="shared" si="661"/>
        <v>-46257.861038476636</v>
      </c>
      <c r="BM65" s="6">
        <f t="shared" si="788"/>
        <v>2069.3333333333353</v>
      </c>
      <c r="BN65" s="11">
        <f t="shared" si="662"/>
        <v>-46257.861038476636</v>
      </c>
      <c r="BO65" s="6">
        <f t="shared" ref="BO65:BQ65" si="789">BO64+(365/12)</f>
        <v>2069.3333333333353</v>
      </c>
      <c r="BP65" s="11">
        <f t="shared" si="664"/>
        <v>-46257.861038476636</v>
      </c>
      <c r="BQ65" s="6">
        <f t="shared" si="789"/>
        <v>2069.3333333333353</v>
      </c>
      <c r="BR65" s="11">
        <f t="shared" si="665"/>
        <v>-46257.861038476636</v>
      </c>
      <c r="BS65" s="6">
        <f t="shared" ref="BS65:BU65" si="790">BS64+(365/12)</f>
        <v>2069.3333333333353</v>
      </c>
      <c r="BT65" s="11">
        <f t="shared" si="667"/>
        <v>-46257.861038476636</v>
      </c>
      <c r="BU65" s="6">
        <f t="shared" si="790"/>
        <v>2069.3333333333353</v>
      </c>
      <c r="BV65" s="11">
        <f t="shared" si="668"/>
        <v>-46257.861038476636</v>
      </c>
      <c r="BW65" s="6">
        <f t="shared" ref="BW65:BY65" si="791">BW64+(365/12)</f>
        <v>2069.3333333333353</v>
      </c>
      <c r="BX65" s="11">
        <f t="shared" si="670"/>
        <v>-46257.861038476636</v>
      </c>
      <c r="BY65" s="82">
        <f t="shared" si="791"/>
        <v>2069.3333333333353</v>
      </c>
      <c r="BZ65" s="11">
        <f t="shared" si="671"/>
        <v>-46257.861038476636</v>
      </c>
      <c r="CA65" s="4"/>
    </row>
    <row r="66" spans="1:79">
      <c r="A66" s="1" t="str">
        <f t="shared" si="183"/>
        <v/>
      </c>
      <c r="B66" s="1">
        <f t="shared" si="38"/>
        <v>60</v>
      </c>
      <c r="C66" s="13">
        <f t="shared" si="42"/>
        <v>2904395.944888318</v>
      </c>
      <c r="D66" s="2">
        <f t="shared" si="43"/>
        <v>47863.661751499727</v>
      </c>
      <c r="E66" s="15">
        <f t="shared" si="4"/>
        <v>24266.680286460676</v>
      </c>
      <c r="F66" s="15">
        <f t="shared" si="328"/>
        <v>23596.981465039051</v>
      </c>
      <c r="G66" s="21">
        <f t="shared" si="329"/>
        <v>24266.680286460676</v>
      </c>
      <c r="H66" s="19">
        <f>'rent cash flow (do not modify)'!D65</f>
        <v>0</v>
      </c>
      <c r="I66" s="22">
        <f>'rent cash flow (do not modify)'!E65</f>
        <v>30000</v>
      </c>
      <c r="J66" s="12">
        <f t="shared" si="40"/>
        <v>5203.0200500000001</v>
      </c>
      <c r="K66" s="2">
        <f t="shared" si="45"/>
        <v>416.66666666666669</v>
      </c>
      <c r="L66" s="2">
        <f t="shared" si="46"/>
        <v>83.333333333333329</v>
      </c>
      <c r="M66" s="13">
        <f t="shared" si="47"/>
        <v>166.66666666666666</v>
      </c>
      <c r="N66" s="2">
        <f t="shared" si="48"/>
        <v>83.333333333333329</v>
      </c>
      <c r="O66" s="7">
        <f t="shared" si="330"/>
        <v>8900</v>
      </c>
      <c r="P66" s="15">
        <f t="shared" si="5"/>
        <v>-2750.1</v>
      </c>
      <c r="Q66" s="21">
        <f t="shared" si="6"/>
        <v>-46318.277592983381</v>
      </c>
      <c r="R66" s="4"/>
      <c r="S66" s="6">
        <f t="shared" si="49"/>
        <v>2099.7500000000018</v>
      </c>
      <c r="T66" s="10"/>
      <c r="U66" s="6">
        <f t="shared" si="49"/>
        <v>2099.7500000000018</v>
      </c>
      <c r="W66" s="6">
        <f t="shared" si="49"/>
        <v>2099.7500000000018</v>
      </c>
      <c r="Y66" s="6">
        <f t="shared" si="50"/>
        <v>2099.7500000000018</v>
      </c>
      <c r="AA66" s="6">
        <f t="shared" si="50"/>
        <v>2099.7500000000018</v>
      </c>
      <c r="AB66" s="11">
        <f t="shared" si="634"/>
        <v>-46318.277592983381</v>
      </c>
      <c r="AC66" s="6">
        <f t="shared" si="50"/>
        <v>2099.7500000000018</v>
      </c>
      <c r="AD66" s="11">
        <f t="shared" si="635"/>
        <v>-46318.277592983381</v>
      </c>
      <c r="AE66" s="6">
        <f t="shared" ref="AE66:AG66" si="792">AE65+(365/12)</f>
        <v>2099.7500000000018</v>
      </c>
      <c r="AF66" s="11">
        <f t="shared" si="637"/>
        <v>-46318.277592983381</v>
      </c>
      <c r="AG66" s="6">
        <f t="shared" si="792"/>
        <v>2099.7500000000018</v>
      </c>
      <c r="AH66" s="11">
        <f t="shared" si="638"/>
        <v>-46318.277592983381</v>
      </c>
      <c r="AI66" s="6">
        <f t="shared" ref="AI66:AK66" si="793">AI65+(365/12)</f>
        <v>2099.7500000000018</v>
      </c>
      <c r="AJ66" s="11">
        <f t="shared" si="640"/>
        <v>-46318.277592983381</v>
      </c>
      <c r="AK66" s="6">
        <f t="shared" si="793"/>
        <v>2099.7500000000018</v>
      </c>
      <c r="AL66" s="11">
        <f t="shared" si="641"/>
        <v>-46318.277592983381</v>
      </c>
      <c r="AM66" s="6">
        <f t="shared" ref="AM66:AO66" si="794">AM65+(365/12)</f>
        <v>2099.7500000000018</v>
      </c>
      <c r="AN66" s="11">
        <f t="shared" si="643"/>
        <v>-46318.277592983381</v>
      </c>
      <c r="AO66" s="6">
        <f t="shared" si="794"/>
        <v>2099.7500000000018</v>
      </c>
      <c r="AP66" s="11">
        <f t="shared" si="644"/>
        <v>-46318.277592983381</v>
      </c>
      <c r="AQ66" s="6">
        <f t="shared" ref="AQ66:AS66" si="795">AQ65+(365/12)</f>
        <v>2099.7500000000018</v>
      </c>
      <c r="AR66" s="11">
        <f t="shared" si="646"/>
        <v>-46318.277592983381</v>
      </c>
      <c r="AS66" s="6">
        <f t="shared" si="795"/>
        <v>2099.7500000000018</v>
      </c>
      <c r="AT66" s="11">
        <f t="shared" si="647"/>
        <v>-46318.277592983381</v>
      </c>
      <c r="AU66" s="6">
        <f t="shared" ref="AU66:AW66" si="796">AU65+(365/12)</f>
        <v>2099.7500000000018</v>
      </c>
      <c r="AV66" s="11">
        <f t="shared" si="649"/>
        <v>-46318.277592983381</v>
      </c>
      <c r="AW66" s="6">
        <f t="shared" si="796"/>
        <v>2099.7500000000018</v>
      </c>
      <c r="AX66" s="11">
        <f t="shared" si="650"/>
        <v>-46318.277592983381</v>
      </c>
      <c r="AY66" s="6">
        <f t="shared" ref="AY66:BA66" si="797">AY65+(365/12)</f>
        <v>2099.7500000000018</v>
      </c>
      <c r="AZ66" s="11">
        <f t="shared" si="652"/>
        <v>-46318.277592983381</v>
      </c>
      <c r="BA66" s="6">
        <f t="shared" si="797"/>
        <v>2099.7500000000018</v>
      </c>
      <c r="BB66" s="11">
        <f t="shared" si="653"/>
        <v>-46318.277592983381</v>
      </c>
      <c r="BC66" s="6">
        <f t="shared" ref="BC66:BE66" si="798">BC65+(365/12)</f>
        <v>2099.7500000000018</v>
      </c>
      <c r="BD66" s="11">
        <f t="shared" si="655"/>
        <v>-46318.277592983381</v>
      </c>
      <c r="BE66" s="6">
        <f t="shared" si="798"/>
        <v>2099.7500000000018</v>
      </c>
      <c r="BF66" s="11">
        <f t="shared" si="656"/>
        <v>-46318.277592983381</v>
      </c>
      <c r="BG66" s="6">
        <f t="shared" ref="BG66:BI66" si="799">BG65+(365/12)</f>
        <v>2099.7500000000018</v>
      </c>
      <c r="BH66" s="11">
        <f t="shared" si="658"/>
        <v>-46318.277592983381</v>
      </c>
      <c r="BI66" s="6">
        <f t="shared" si="799"/>
        <v>2099.7500000000018</v>
      </c>
      <c r="BJ66" s="11">
        <f t="shared" si="659"/>
        <v>-46318.277592983381</v>
      </c>
      <c r="BK66" s="6">
        <f t="shared" ref="BK66:BM66" si="800">BK65+(365/12)</f>
        <v>2099.7500000000018</v>
      </c>
      <c r="BL66" s="11">
        <f t="shared" si="661"/>
        <v>-46318.277592983381</v>
      </c>
      <c r="BM66" s="6">
        <f t="shared" si="800"/>
        <v>2099.7500000000018</v>
      </c>
      <c r="BN66" s="11">
        <f t="shared" si="662"/>
        <v>-46318.277592983381</v>
      </c>
      <c r="BO66" s="6">
        <f t="shared" ref="BO66:BQ66" si="801">BO65+(365/12)</f>
        <v>2099.7500000000018</v>
      </c>
      <c r="BP66" s="11">
        <f t="shared" si="664"/>
        <v>-46318.277592983381</v>
      </c>
      <c r="BQ66" s="6">
        <f t="shared" si="801"/>
        <v>2099.7500000000018</v>
      </c>
      <c r="BR66" s="11">
        <f t="shared" si="665"/>
        <v>-46318.277592983381</v>
      </c>
      <c r="BS66" s="6">
        <f t="shared" ref="BS66:BU66" si="802">BS65+(365/12)</f>
        <v>2099.7500000000018</v>
      </c>
      <c r="BT66" s="11">
        <f t="shared" si="667"/>
        <v>-46318.277592983381</v>
      </c>
      <c r="BU66" s="6">
        <f t="shared" si="802"/>
        <v>2099.7500000000018</v>
      </c>
      <c r="BV66" s="11">
        <f t="shared" si="668"/>
        <v>-46318.277592983381</v>
      </c>
      <c r="BW66" s="6">
        <f t="shared" ref="BW66:BY66" si="803">BW65+(365/12)</f>
        <v>2099.7500000000018</v>
      </c>
      <c r="BX66" s="11">
        <f t="shared" si="670"/>
        <v>-46318.277592983381</v>
      </c>
      <c r="BY66" s="82">
        <f t="shared" si="803"/>
        <v>2099.7500000000018</v>
      </c>
      <c r="BZ66" s="11">
        <f t="shared" si="671"/>
        <v>-46318.277592983381</v>
      </c>
      <c r="CA66" s="4"/>
    </row>
    <row r="67" spans="1:79">
      <c r="A67" s="18">
        <f t="shared" si="183"/>
        <v>6</v>
      </c>
      <c r="B67" s="18">
        <f t="shared" si="38"/>
        <v>61</v>
      </c>
      <c r="C67" s="19">
        <f t="shared" si="42"/>
        <v>2880798.9634232791</v>
      </c>
      <c r="D67" s="22">
        <f t="shared" si="43"/>
        <v>47863.661751499727</v>
      </c>
      <c r="E67" s="22">
        <f t="shared" si="4"/>
        <v>24069.523832656425</v>
      </c>
      <c r="F67" s="22">
        <f t="shared" si="328"/>
        <v>23794.137918843302</v>
      </c>
      <c r="G67" s="23">
        <f t="shared" si="329"/>
        <v>24069.523832656425</v>
      </c>
      <c r="H67" s="19">
        <f>'rent cash flow (do not modify)'!D66</f>
        <v>31000</v>
      </c>
      <c r="I67" s="22">
        <f>'rent cash flow (do not modify)'!E66</f>
        <v>31000</v>
      </c>
      <c r="J67" s="23">
        <f t="shared" si="40"/>
        <v>5255.0502505000004</v>
      </c>
      <c r="K67" s="22">
        <f t="shared" si="45"/>
        <v>416.66666666666669</v>
      </c>
      <c r="L67" s="22">
        <f t="shared" si="46"/>
        <v>83.333333333333329</v>
      </c>
      <c r="M67" s="19">
        <f t="shared" si="47"/>
        <v>166.66666666666666</v>
      </c>
      <c r="N67" s="22">
        <f t="shared" si="48"/>
        <v>83.333333333333329</v>
      </c>
      <c r="O67" s="18">
        <f t="shared" si="330"/>
        <v>9200</v>
      </c>
      <c r="P67" s="22">
        <f t="shared" si="5"/>
        <v>24263.8</v>
      </c>
      <c r="Q67" s="23">
        <f t="shared" si="6"/>
        <v>-22167.429137708896</v>
      </c>
      <c r="R67" s="4"/>
      <c r="S67" s="6">
        <f t="shared" si="49"/>
        <v>2130.1666666666683</v>
      </c>
      <c r="T67" s="20"/>
      <c r="U67" s="6">
        <f t="shared" si="49"/>
        <v>2130.1666666666683</v>
      </c>
      <c r="V67" s="20"/>
      <c r="W67" s="6">
        <f t="shared" si="49"/>
        <v>2130.1666666666683</v>
      </c>
      <c r="X67" s="20"/>
      <c r="Y67" s="6">
        <f t="shared" si="50"/>
        <v>2130.1666666666683</v>
      </c>
      <c r="Z67" s="20"/>
      <c r="AA67" s="6">
        <f t="shared" si="50"/>
        <v>2130.1666666666683</v>
      </c>
      <c r="AB67" s="20">
        <f>value*(1+appr)^(A67-1)-C67-IF((A67-1)&lt;=penaltyy,sqft*pamt,0)</f>
        <v>5171751.0365767237</v>
      </c>
      <c r="AC67" s="6">
        <f t="shared" si="50"/>
        <v>2130.1666666666683</v>
      </c>
      <c r="AD67" s="20">
        <f t="shared" ref="AD67:AD78" si="804">Q67</f>
        <v>-22167.429137708896</v>
      </c>
      <c r="AE67" s="6">
        <f t="shared" ref="AE67:AG67" si="805">AE66+(365/12)</f>
        <v>2130.1666666666683</v>
      </c>
      <c r="AF67" s="20">
        <f t="shared" ref="AF67:AF78" si="806">Q67</f>
        <v>-22167.429137708896</v>
      </c>
      <c r="AG67" s="6">
        <f t="shared" si="805"/>
        <v>2130.1666666666683</v>
      </c>
      <c r="AH67" s="20">
        <f t="shared" ref="AH67:AH78" si="807">Q67</f>
        <v>-22167.429137708896</v>
      </c>
      <c r="AI67" s="6">
        <f t="shared" ref="AI67:AK67" si="808">AI66+(365/12)</f>
        <v>2130.1666666666683</v>
      </c>
      <c r="AJ67" s="20">
        <f t="shared" ref="AJ67:AJ78" si="809">Q67</f>
        <v>-22167.429137708896</v>
      </c>
      <c r="AK67" s="6">
        <f t="shared" si="808"/>
        <v>2130.1666666666683</v>
      </c>
      <c r="AL67" s="20">
        <f t="shared" ref="AL67:AL78" si="810">Q67</f>
        <v>-22167.429137708896</v>
      </c>
      <c r="AM67" s="6">
        <f t="shared" ref="AM67:AO67" si="811">AM66+(365/12)</f>
        <v>2130.1666666666683</v>
      </c>
      <c r="AN67" s="20">
        <f t="shared" ref="AN67:AN78" si="812">Q67</f>
        <v>-22167.429137708896</v>
      </c>
      <c r="AO67" s="6">
        <f t="shared" si="811"/>
        <v>2130.1666666666683</v>
      </c>
      <c r="AP67" s="20">
        <f t="shared" ref="AP67:AP78" si="813">Q67</f>
        <v>-22167.429137708896</v>
      </c>
      <c r="AQ67" s="6">
        <f t="shared" ref="AQ67:AS67" si="814">AQ66+(365/12)</f>
        <v>2130.1666666666683</v>
      </c>
      <c r="AR67" s="20">
        <f t="shared" ref="AR67:AR78" si="815">Q67</f>
        <v>-22167.429137708896</v>
      </c>
      <c r="AS67" s="6">
        <f t="shared" si="814"/>
        <v>2130.1666666666683</v>
      </c>
      <c r="AT67" s="20">
        <f t="shared" ref="AT67:AT78" si="816">Q67</f>
        <v>-22167.429137708896</v>
      </c>
      <c r="AU67" s="6">
        <f t="shared" ref="AU67:AW67" si="817">AU66+(365/12)</f>
        <v>2130.1666666666683</v>
      </c>
      <c r="AV67" s="20">
        <f t="shared" ref="AV67:AV78" si="818">Q67</f>
        <v>-22167.429137708896</v>
      </c>
      <c r="AW67" s="6">
        <f t="shared" si="817"/>
        <v>2130.1666666666683</v>
      </c>
      <c r="AX67" s="20">
        <f t="shared" ref="AX67:AX78" si="819">Q67</f>
        <v>-22167.429137708896</v>
      </c>
      <c r="AY67" s="6">
        <f t="shared" ref="AY67:BA67" si="820">AY66+(365/12)</f>
        <v>2130.1666666666683</v>
      </c>
      <c r="AZ67" s="20">
        <f t="shared" ref="AZ67:AZ78" si="821">Q67</f>
        <v>-22167.429137708896</v>
      </c>
      <c r="BA67" s="6">
        <f t="shared" si="820"/>
        <v>2130.1666666666683</v>
      </c>
      <c r="BB67" s="20">
        <f t="shared" ref="BB67:BB78" si="822">Q67</f>
        <v>-22167.429137708896</v>
      </c>
      <c r="BC67" s="6">
        <f t="shared" ref="BC67:BE67" si="823">BC66+(365/12)</f>
        <v>2130.1666666666683</v>
      </c>
      <c r="BD67" s="20">
        <f t="shared" ref="BD67:BD78" si="824">Q67</f>
        <v>-22167.429137708896</v>
      </c>
      <c r="BE67" s="6">
        <f t="shared" si="823"/>
        <v>2130.1666666666683</v>
      </c>
      <c r="BF67" s="20">
        <f t="shared" ref="BF67:BF78" si="825">Q67</f>
        <v>-22167.429137708896</v>
      </c>
      <c r="BG67" s="6">
        <f t="shared" ref="BG67:BI67" si="826">BG66+(365/12)</f>
        <v>2130.1666666666683</v>
      </c>
      <c r="BH67" s="20">
        <f t="shared" ref="BH67:BH78" si="827">Q67</f>
        <v>-22167.429137708896</v>
      </c>
      <c r="BI67" s="6">
        <f t="shared" si="826"/>
        <v>2130.1666666666683</v>
      </c>
      <c r="BJ67" s="20">
        <f t="shared" ref="BJ67:BJ78" si="828">Q67</f>
        <v>-22167.429137708896</v>
      </c>
      <c r="BK67" s="6">
        <f t="shared" ref="BK67:BM67" si="829">BK66+(365/12)</f>
        <v>2130.1666666666683</v>
      </c>
      <c r="BL67" s="20">
        <f t="shared" ref="BL67:BL78" si="830">Q67</f>
        <v>-22167.429137708896</v>
      </c>
      <c r="BM67" s="6">
        <f t="shared" si="829"/>
        <v>2130.1666666666683</v>
      </c>
      <c r="BN67" s="20">
        <f t="shared" ref="BN67:BN78" si="831">Q67</f>
        <v>-22167.429137708896</v>
      </c>
      <c r="BO67" s="6">
        <f t="shared" ref="BO67:BQ67" si="832">BO66+(365/12)</f>
        <v>2130.1666666666683</v>
      </c>
      <c r="BP67" s="20">
        <f t="shared" ref="BP67:BP78" si="833">Q67</f>
        <v>-22167.429137708896</v>
      </c>
      <c r="BQ67" s="6">
        <f t="shared" si="832"/>
        <v>2130.1666666666683</v>
      </c>
      <c r="BR67" s="20">
        <f t="shared" ref="BR67:BR78" si="834">Q67</f>
        <v>-22167.429137708896</v>
      </c>
      <c r="BS67" s="6">
        <f t="shared" ref="BS67:BU67" si="835">BS66+(365/12)</f>
        <v>2130.1666666666683</v>
      </c>
      <c r="BT67" s="20">
        <f t="shared" ref="BT67:BT78" si="836">Q67</f>
        <v>-22167.429137708896</v>
      </c>
      <c r="BU67" s="6">
        <f t="shared" si="835"/>
        <v>2130.1666666666683</v>
      </c>
      <c r="BV67" s="20">
        <f t="shared" ref="BV67:BV78" si="837">Q67</f>
        <v>-22167.429137708896</v>
      </c>
      <c r="BW67" s="6">
        <f t="shared" ref="BW67:BY130" si="838">BW66+(365/12)</f>
        <v>2130.1666666666683</v>
      </c>
      <c r="BX67" s="20">
        <f t="shared" ref="BX67:BX78" si="839">Q67</f>
        <v>-22167.429137708896</v>
      </c>
      <c r="BY67" s="82">
        <f t="shared" si="838"/>
        <v>2130.1666666666683</v>
      </c>
      <c r="BZ67" s="20">
        <f t="shared" ref="BZ67:BZ78" si="840">Q67</f>
        <v>-22167.429137708896</v>
      </c>
      <c r="CA67" s="4"/>
    </row>
    <row r="68" spans="1:79">
      <c r="A68" s="1" t="str">
        <f t="shared" si="183"/>
        <v/>
      </c>
      <c r="B68" s="1">
        <f t="shared" si="38"/>
        <v>62</v>
      </c>
      <c r="C68" s="13">
        <f t="shared" si="42"/>
        <v>2857004.8255044357</v>
      </c>
      <c r="D68" s="2">
        <f t="shared" si="43"/>
        <v>47863.661751499727</v>
      </c>
      <c r="E68" s="15">
        <f t="shared" si="4"/>
        <v>23870.720105986598</v>
      </c>
      <c r="F68" s="15">
        <f t="shared" si="328"/>
        <v>23992.941645513129</v>
      </c>
      <c r="G68" s="21">
        <f t="shared" si="329"/>
        <v>23870.720105986598</v>
      </c>
      <c r="H68" s="19">
        <f>'rent cash flow (do not modify)'!D67</f>
        <v>31000</v>
      </c>
      <c r="I68" s="22">
        <f>'rent cash flow (do not modify)'!E67</f>
        <v>31000</v>
      </c>
      <c r="J68" s="12">
        <f t="shared" si="40"/>
        <v>5255.0502505000004</v>
      </c>
      <c r="K68" s="2">
        <f t="shared" si="45"/>
        <v>416.66666666666669</v>
      </c>
      <c r="L68" s="2">
        <f t="shared" si="46"/>
        <v>83.333333333333329</v>
      </c>
      <c r="M68" s="13">
        <f t="shared" si="47"/>
        <v>166.66666666666666</v>
      </c>
      <c r="N68" s="2">
        <f t="shared" si="48"/>
        <v>83.333333333333329</v>
      </c>
      <c r="O68" s="7">
        <f t="shared" si="330"/>
        <v>9200</v>
      </c>
      <c r="P68" s="15">
        <f t="shared" si="5"/>
        <v>24263.8</v>
      </c>
      <c r="Q68" s="21">
        <f t="shared" si="6"/>
        <v>-22228.859489249866</v>
      </c>
      <c r="R68" s="4"/>
      <c r="S68" s="6">
        <f t="shared" si="49"/>
        <v>2160.5833333333348</v>
      </c>
      <c r="T68" s="10"/>
      <c r="U68" s="6">
        <f t="shared" si="49"/>
        <v>2160.5833333333348</v>
      </c>
      <c r="W68" s="6">
        <f t="shared" si="49"/>
        <v>2160.5833333333348</v>
      </c>
      <c r="Y68" s="6">
        <f t="shared" si="50"/>
        <v>2160.5833333333348</v>
      </c>
      <c r="AA68" s="6">
        <f t="shared" ref="AA68:AC68" si="841">AA67+(365/12)</f>
        <v>2160.5833333333348</v>
      </c>
      <c r="AC68" s="6">
        <f t="shared" si="841"/>
        <v>2160.5833333333348</v>
      </c>
      <c r="AD68" s="11">
        <f t="shared" si="804"/>
        <v>-22228.859489249866</v>
      </c>
      <c r="AE68" s="6">
        <f t="shared" ref="AE68:AG68" si="842">AE67+(365/12)</f>
        <v>2160.5833333333348</v>
      </c>
      <c r="AF68" s="11">
        <f t="shared" si="806"/>
        <v>-22228.859489249866</v>
      </c>
      <c r="AG68" s="6">
        <f t="shared" si="842"/>
        <v>2160.5833333333348</v>
      </c>
      <c r="AH68" s="11">
        <f t="shared" si="807"/>
        <v>-22228.859489249866</v>
      </c>
      <c r="AI68" s="6">
        <f t="shared" ref="AI68:AK68" si="843">AI67+(365/12)</f>
        <v>2160.5833333333348</v>
      </c>
      <c r="AJ68" s="11">
        <f t="shared" si="809"/>
        <v>-22228.859489249866</v>
      </c>
      <c r="AK68" s="6">
        <f t="shared" si="843"/>
        <v>2160.5833333333348</v>
      </c>
      <c r="AL68" s="11">
        <f t="shared" si="810"/>
        <v>-22228.859489249866</v>
      </c>
      <c r="AM68" s="6">
        <f t="shared" ref="AM68:AO68" si="844">AM67+(365/12)</f>
        <v>2160.5833333333348</v>
      </c>
      <c r="AN68" s="11">
        <f t="shared" si="812"/>
        <v>-22228.859489249866</v>
      </c>
      <c r="AO68" s="6">
        <f t="shared" si="844"/>
        <v>2160.5833333333348</v>
      </c>
      <c r="AP68" s="11">
        <f t="shared" si="813"/>
        <v>-22228.859489249866</v>
      </c>
      <c r="AQ68" s="6">
        <f t="shared" ref="AQ68:AS68" si="845">AQ67+(365/12)</f>
        <v>2160.5833333333348</v>
      </c>
      <c r="AR68" s="11">
        <f t="shared" si="815"/>
        <v>-22228.859489249866</v>
      </c>
      <c r="AS68" s="6">
        <f t="shared" si="845"/>
        <v>2160.5833333333348</v>
      </c>
      <c r="AT68" s="11">
        <f t="shared" si="816"/>
        <v>-22228.859489249866</v>
      </c>
      <c r="AU68" s="6">
        <f t="shared" ref="AU68:AW68" si="846">AU67+(365/12)</f>
        <v>2160.5833333333348</v>
      </c>
      <c r="AV68" s="11">
        <f t="shared" si="818"/>
        <v>-22228.859489249866</v>
      </c>
      <c r="AW68" s="6">
        <f t="shared" si="846"/>
        <v>2160.5833333333348</v>
      </c>
      <c r="AX68" s="11">
        <f t="shared" si="819"/>
        <v>-22228.859489249866</v>
      </c>
      <c r="AY68" s="6">
        <f t="shared" ref="AY68:BA68" si="847">AY67+(365/12)</f>
        <v>2160.5833333333348</v>
      </c>
      <c r="AZ68" s="11">
        <f t="shared" si="821"/>
        <v>-22228.859489249866</v>
      </c>
      <c r="BA68" s="6">
        <f t="shared" si="847"/>
        <v>2160.5833333333348</v>
      </c>
      <c r="BB68" s="11">
        <f t="shared" si="822"/>
        <v>-22228.859489249866</v>
      </c>
      <c r="BC68" s="6">
        <f t="shared" ref="BC68:BE68" si="848">BC67+(365/12)</f>
        <v>2160.5833333333348</v>
      </c>
      <c r="BD68" s="11">
        <f t="shared" si="824"/>
        <v>-22228.859489249866</v>
      </c>
      <c r="BE68" s="6">
        <f t="shared" si="848"/>
        <v>2160.5833333333348</v>
      </c>
      <c r="BF68" s="11">
        <f t="shared" si="825"/>
        <v>-22228.859489249866</v>
      </c>
      <c r="BG68" s="6">
        <f t="shared" ref="BG68:BI68" si="849">BG67+(365/12)</f>
        <v>2160.5833333333348</v>
      </c>
      <c r="BH68" s="11">
        <f t="shared" si="827"/>
        <v>-22228.859489249866</v>
      </c>
      <c r="BI68" s="6">
        <f t="shared" si="849"/>
        <v>2160.5833333333348</v>
      </c>
      <c r="BJ68" s="11">
        <f t="shared" si="828"/>
        <v>-22228.859489249866</v>
      </c>
      <c r="BK68" s="6">
        <f t="shared" ref="BK68:BM68" si="850">BK67+(365/12)</f>
        <v>2160.5833333333348</v>
      </c>
      <c r="BL68" s="11">
        <f t="shared" si="830"/>
        <v>-22228.859489249866</v>
      </c>
      <c r="BM68" s="6">
        <f t="shared" si="850"/>
        <v>2160.5833333333348</v>
      </c>
      <c r="BN68" s="11">
        <f t="shared" si="831"/>
        <v>-22228.859489249866</v>
      </c>
      <c r="BO68" s="6">
        <f t="shared" ref="BO68:BQ68" si="851">BO67+(365/12)</f>
        <v>2160.5833333333348</v>
      </c>
      <c r="BP68" s="11">
        <f t="shared" si="833"/>
        <v>-22228.859489249866</v>
      </c>
      <c r="BQ68" s="6">
        <f t="shared" si="851"/>
        <v>2160.5833333333348</v>
      </c>
      <c r="BR68" s="11">
        <f t="shared" si="834"/>
        <v>-22228.859489249866</v>
      </c>
      <c r="BS68" s="6">
        <f t="shared" ref="BS68:BU68" si="852">BS67+(365/12)</f>
        <v>2160.5833333333348</v>
      </c>
      <c r="BT68" s="11">
        <f t="shared" si="836"/>
        <v>-22228.859489249866</v>
      </c>
      <c r="BU68" s="6">
        <f t="shared" si="852"/>
        <v>2160.5833333333348</v>
      </c>
      <c r="BV68" s="11">
        <f t="shared" si="837"/>
        <v>-22228.859489249866</v>
      </c>
      <c r="BW68" s="6">
        <f t="shared" si="838"/>
        <v>2160.5833333333348</v>
      </c>
      <c r="BX68" s="11">
        <f t="shared" si="839"/>
        <v>-22228.859489249866</v>
      </c>
      <c r="BY68" s="82">
        <f t="shared" si="838"/>
        <v>2160.5833333333348</v>
      </c>
      <c r="BZ68" s="11">
        <f t="shared" si="840"/>
        <v>-22228.859489249866</v>
      </c>
      <c r="CA68" s="4"/>
    </row>
    <row r="69" spans="1:79">
      <c r="A69" s="1" t="str">
        <f t="shared" si="183"/>
        <v/>
      </c>
      <c r="B69" s="1">
        <f t="shared" si="38"/>
        <v>63</v>
      </c>
      <c r="C69" s="13">
        <f t="shared" si="42"/>
        <v>2833011.8838589224</v>
      </c>
      <c r="D69" s="2">
        <f t="shared" si="43"/>
        <v>47863.661751499727</v>
      </c>
      <c r="E69" s="15">
        <f t="shared" si="4"/>
        <v>23670.255343229961</v>
      </c>
      <c r="F69" s="15">
        <f t="shared" si="328"/>
        <v>24193.406408269766</v>
      </c>
      <c r="G69" s="21">
        <f t="shared" si="329"/>
        <v>23670.255343229961</v>
      </c>
      <c r="H69" s="19">
        <f>'rent cash flow (do not modify)'!D68</f>
        <v>31000</v>
      </c>
      <c r="I69" s="22">
        <f>'rent cash flow (do not modify)'!E68</f>
        <v>31000</v>
      </c>
      <c r="J69" s="12">
        <f t="shared" si="40"/>
        <v>5255.0502505000004</v>
      </c>
      <c r="K69" s="2">
        <f t="shared" si="45"/>
        <v>416.66666666666669</v>
      </c>
      <c r="L69" s="2">
        <f t="shared" si="46"/>
        <v>83.333333333333329</v>
      </c>
      <c r="M69" s="13">
        <f t="shared" si="47"/>
        <v>166.66666666666666</v>
      </c>
      <c r="N69" s="2">
        <f t="shared" si="48"/>
        <v>83.333333333333329</v>
      </c>
      <c r="O69" s="7">
        <f t="shared" si="330"/>
        <v>9200</v>
      </c>
      <c r="P69" s="15">
        <f t="shared" si="5"/>
        <v>24263.8</v>
      </c>
      <c r="Q69" s="21">
        <f t="shared" si="6"/>
        <v>-22290.803100941674</v>
      </c>
      <c r="R69" s="4"/>
      <c r="S69" s="6">
        <f t="shared" si="49"/>
        <v>2191.0000000000014</v>
      </c>
      <c r="T69" s="10"/>
      <c r="U69" s="6">
        <f t="shared" si="49"/>
        <v>2191.0000000000014</v>
      </c>
      <c r="W69" s="6">
        <f t="shared" si="49"/>
        <v>2191.0000000000014</v>
      </c>
      <c r="Y69" s="6">
        <f t="shared" si="50"/>
        <v>2191.0000000000014</v>
      </c>
      <c r="AA69" s="6">
        <f t="shared" ref="AA69:AC69" si="853">AA68+(365/12)</f>
        <v>2191.0000000000014</v>
      </c>
      <c r="AC69" s="6">
        <f t="shared" si="853"/>
        <v>2191.0000000000014</v>
      </c>
      <c r="AD69" s="11">
        <f t="shared" si="804"/>
        <v>-22290.803100941674</v>
      </c>
      <c r="AE69" s="6">
        <f t="shared" ref="AE69:AG69" si="854">AE68+(365/12)</f>
        <v>2191.0000000000014</v>
      </c>
      <c r="AF69" s="11">
        <f t="shared" si="806"/>
        <v>-22290.803100941674</v>
      </c>
      <c r="AG69" s="6">
        <f t="shared" si="854"/>
        <v>2191.0000000000014</v>
      </c>
      <c r="AH69" s="11">
        <f t="shared" si="807"/>
        <v>-22290.803100941674</v>
      </c>
      <c r="AI69" s="6">
        <f t="shared" ref="AI69:AK69" si="855">AI68+(365/12)</f>
        <v>2191.0000000000014</v>
      </c>
      <c r="AJ69" s="11">
        <f t="shared" si="809"/>
        <v>-22290.803100941674</v>
      </c>
      <c r="AK69" s="6">
        <f t="shared" si="855"/>
        <v>2191.0000000000014</v>
      </c>
      <c r="AL69" s="11">
        <f t="shared" si="810"/>
        <v>-22290.803100941674</v>
      </c>
      <c r="AM69" s="6">
        <f t="shared" ref="AM69:AO69" si="856">AM68+(365/12)</f>
        <v>2191.0000000000014</v>
      </c>
      <c r="AN69" s="11">
        <f t="shared" si="812"/>
        <v>-22290.803100941674</v>
      </c>
      <c r="AO69" s="6">
        <f t="shared" si="856"/>
        <v>2191.0000000000014</v>
      </c>
      <c r="AP69" s="11">
        <f t="shared" si="813"/>
        <v>-22290.803100941674</v>
      </c>
      <c r="AQ69" s="6">
        <f t="shared" ref="AQ69:AS69" si="857">AQ68+(365/12)</f>
        <v>2191.0000000000014</v>
      </c>
      <c r="AR69" s="11">
        <f t="shared" si="815"/>
        <v>-22290.803100941674</v>
      </c>
      <c r="AS69" s="6">
        <f t="shared" si="857"/>
        <v>2191.0000000000014</v>
      </c>
      <c r="AT69" s="11">
        <f t="shared" si="816"/>
        <v>-22290.803100941674</v>
      </c>
      <c r="AU69" s="6">
        <f t="shared" ref="AU69:AW69" si="858">AU68+(365/12)</f>
        <v>2191.0000000000014</v>
      </c>
      <c r="AV69" s="11">
        <f t="shared" si="818"/>
        <v>-22290.803100941674</v>
      </c>
      <c r="AW69" s="6">
        <f t="shared" si="858"/>
        <v>2191.0000000000014</v>
      </c>
      <c r="AX69" s="11">
        <f t="shared" si="819"/>
        <v>-22290.803100941674</v>
      </c>
      <c r="AY69" s="6">
        <f t="shared" ref="AY69:BA69" si="859">AY68+(365/12)</f>
        <v>2191.0000000000014</v>
      </c>
      <c r="AZ69" s="11">
        <f t="shared" si="821"/>
        <v>-22290.803100941674</v>
      </c>
      <c r="BA69" s="6">
        <f t="shared" si="859"/>
        <v>2191.0000000000014</v>
      </c>
      <c r="BB69" s="11">
        <f t="shared" si="822"/>
        <v>-22290.803100941674</v>
      </c>
      <c r="BC69" s="6">
        <f t="shared" ref="BC69:BE69" si="860">BC68+(365/12)</f>
        <v>2191.0000000000014</v>
      </c>
      <c r="BD69" s="11">
        <f t="shared" si="824"/>
        <v>-22290.803100941674</v>
      </c>
      <c r="BE69" s="6">
        <f t="shared" si="860"/>
        <v>2191.0000000000014</v>
      </c>
      <c r="BF69" s="11">
        <f t="shared" si="825"/>
        <v>-22290.803100941674</v>
      </c>
      <c r="BG69" s="6">
        <f t="shared" ref="BG69:BI69" si="861">BG68+(365/12)</f>
        <v>2191.0000000000014</v>
      </c>
      <c r="BH69" s="11">
        <f t="shared" si="827"/>
        <v>-22290.803100941674</v>
      </c>
      <c r="BI69" s="6">
        <f t="shared" si="861"/>
        <v>2191.0000000000014</v>
      </c>
      <c r="BJ69" s="11">
        <f t="shared" si="828"/>
        <v>-22290.803100941674</v>
      </c>
      <c r="BK69" s="6">
        <f t="shared" ref="BK69:BM69" si="862">BK68+(365/12)</f>
        <v>2191.0000000000014</v>
      </c>
      <c r="BL69" s="11">
        <f t="shared" si="830"/>
        <v>-22290.803100941674</v>
      </c>
      <c r="BM69" s="6">
        <f t="shared" si="862"/>
        <v>2191.0000000000014</v>
      </c>
      <c r="BN69" s="11">
        <f t="shared" si="831"/>
        <v>-22290.803100941674</v>
      </c>
      <c r="BO69" s="6">
        <f t="shared" ref="BO69:BQ69" si="863">BO68+(365/12)</f>
        <v>2191.0000000000014</v>
      </c>
      <c r="BP69" s="11">
        <f t="shared" si="833"/>
        <v>-22290.803100941674</v>
      </c>
      <c r="BQ69" s="6">
        <f t="shared" si="863"/>
        <v>2191.0000000000014</v>
      </c>
      <c r="BR69" s="11">
        <f t="shared" si="834"/>
        <v>-22290.803100941674</v>
      </c>
      <c r="BS69" s="6">
        <f t="shared" ref="BS69:BU69" si="864">BS68+(365/12)</f>
        <v>2191.0000000000014</v>
      </c>
      <c r="BT69" s="11">
        <f t="shared" si="836"/>
        <v>-22290.803100941674</v>
      </c>
      <c r="BU69" s="6">
        <f t="shared" si="864"/>
        <v>2191.0000000000014</v>
      </c>
      <c r="BV69" s="11">
        <f t="shared" si="837"/>
        <v>-22290.803100941674</v>
      </c>
      <c r="BW69" s="6">
        <f t="shared" si="838"/>
        <v>2191.0000000000014</v>
      </c>
      <c r="BX69" s="11">
        <f t="shared" si="839"/>
        <v>-22290.803100941674</v>
      </c>
      <c r="BY69" s="82">
        <f t="shared" si="838"/>
        <v>2191.0000000000014</v>
      </c>
      <c r="BZ69" s="11">
        <f t="shared" si="840"/>
        <v>-22290.803100941674</v>
      </c>
      <c r="CA69" s="4"/>
    </row>
    <row r="70" spans="1:79">
      <c r="A70" s="1" t="str">
        <f t="shared" si="183"/>
        <v/>
      </c>
      <c r="B70" s="1">
        <f t="shared" si="38"/>
        <v>64</v>
      </c>
      <c r="C70" s="13">
        <f t="shared" si="42"/>
        <v>2808818.4774506525</v>
      </c>
      <c r="D70" s="2">
        <f t="shared" si="43"/>
        <v>47863.661751499727</v>
      </c>
      <c r="E70" s="15">
        <f t="shared" si="4"/>
        <v>23468.115666171409</v>
      </c>
      <c r="F70" s="15">
        <f t="shared" si="328"/>
        <v>24395.546085328318</v>
      </c>
      <c r="G70" s="21">
        <f t="shared" si="329"/>
        <v>23468.115666171409</v>
      </c>
      <c r="H70" s="19">
        <f>'rent cash flow (do not modify)'!D69</f>
        <v>31000</v>
      </c>
      <c r="I70" s="22">
        <f>'rent cash flow (do not modify)'!E69</f>
        <v>31000</v>
      </c>
      <c r="J70" s="12">
        <f t="shared" si="40"/>
        <v>5255.0502505000004</v>
      </c>
      <c r="K70" s="2">
        <f t="shared" si="45"/>
        <v>416.66666666666669</v>
      </c>
      <c r="L70" s="2">
        <f t="shared" si="46"/>
        <v>83.333333333333329</v>
      </c>
      <c r="M70" s="13">
        <f t="shared" si="47"/>
        <v>166.66666666666666</v>
      </c>
      <c r="N70" s="2">
        <f t="shared" si="48"/>
        <v>83.333333333333329</v>
      </c>
      <c r="O70" s="7">
        <f t="shared" si="330"/>
        <v>9200</v>
      </c>
      <c r="P70" s="15">
        <f t="shared" si="5"/>
        <v>24263.8</v>
      </c>
      <c r="Q70" s="21">
        <f t="shared" si="6"/>
        <v>-22353.264261152763</v>
      </c>
      <c r="R70" s="4"/>
      <c r="S70" s="6">
        <f t="shared" si="49"/>
        <v>2221.4166666666679</v>
      </c>
      <c r="T70" s="10"/>
      <c r="U70" s="6">
        <f t="shared" si="49"/>
        <v>2221.4166666666679</v>
      </c>
      <c r="W70" s="6">
        <f t="shared" si="49"/>
        <v>2221.4166666666679</v>
      </c>
      <c r="Y70" s="6">
        <f t="shared" si="50"/>
        <v>2221.4166666666679</v>
      </c>
      <c r="AA70" s="6">
        <f t="shared" ref="AA70:AC70" si="865">AA69+(365/12)</f>
        <v>2221.4166666666679</v>
      </c>
      <c r="AC70" s="6">
        <f t="shared" si="865"/>
        <v>2221.4166666666679</v>
      </c>
      <c r="AD70" s="11">
        <f t="shared" si="804"/>
        <v>-22353.264261152763</v>
      </c>
      <c r="AE70" s="6">
        <f t="shared" ref="AE70:AG70" si="866">AE69+(365/12)</f>
        <v>2221.4166666666679</v>
      </c>
      <c r="AF70" s="11">
        <f t="shared" si="806"/>
        <v>-22353.264261152763</v>
      </c>
      <c r="AG70" s="6">
        <f t="shared" si="866"/>
        <v>2221.4166666666679</v>
      </c>
      <c r="AH70" s="11">
        <f t="shared" si="807"/>
        <v>-22353.264261152763</v>
      </c>
      <c r="AI70" s="6">
        <f t="shared" ref="AI70:AK70" si="867">AI69+(365/12)</f>
        <v>2221.4166666666679</v>
      </c>
      <c r="AJ70" s="11">
        <f t="shared" si="809"/>
        <v>-22353.264261152763</v>
      </c>
      <c r="AK70" s="6">
        <f t="shared" si="867"/>
        <v>2221.4166666666679</v>
      </c>
      <c r="AL70" s="11">
        <f t="shared" si="810"/>
        <v>-22353.264261152763</v>
      </c>
      <c r="AM70" s="6">
        <f t="shared" ref="AM70:AO70" si="868">AM69+(365/12)</f>
        <v>2221.4166666666679</v>
      </c>
      <c r="AN70" s="11">
        <f t="shared" si="812"/>
        <v>-22353.264261152763</v>
      </c>
      <c r="AO70" s="6">
        <f t="shared" si="868"/>
        <v>2221.4166666666679</v>
      </c>
      <c r="AP70" s="11">
        <f t="shared" si="813"/>
        <v>-22353.264261152763</v>
      </c>
      <c r="AQ70" s="6">
        <f t="shared" ref="AQ70:AS70" si="869">AQ69+(365/12)</f>
        <v>2221.4166666666679</v>
      </c>
      <c r="AR70" s="11">
        <f t="shared" si="815"/>
        <v>-22353.264261152763</v>
      </c>
      <c r="AS70" s="6">
        <f t="shared" si="869"/>
        <v>2221.4166666666679</v>
      </c>
      <c r="AT70" s="11">
        <f t="shared" si="816"/>
        <v>-22353.264261152763</v>
      </c>
      <c r="AU70" s="6">
        <f t="shared" ref="AU70:AW70" si="870">AU69+(365/12)</f>
        <v>2221.4166666666679</v>
      </c>
      <c r="AV70" s="11">
        <f t="shared" si="818"/>
        <v>-22353.264261152763</v>
      </c>
      <c r="AW70" s="6">
        <f t="shared" si="870"/>
        <v>2221.4166666666679</v>
      </c>
      <c r="AX70" s="11">
        <f t="shared" si="819"/>
        <v>-22353.264261152763</v>
      </c>
      <c r="AY70" s="6">
        <f t="shared" ref="AY70:BA70" si="871">AY69+(365/12)</f>
        <v>2221.4166666666679</v>
      </c>
      <c r="AZ70" s="11">
        <f t="shared" si="821"/>
        <v>-22353.264261152763</v>
      </c>
      <c r="BA70" s="6">
        <f t="shared" si="871"/>
        <v>2221.4166666666679</v>
      </c>
      <c r="BB70" s="11">
        <f t="shared" si="822"/>
        <v>-22353.264261152763</v>
      </c>
      <c r="BC70" s="6">
        <f t="shared" ref="BC70:BE70" si="872">BC69+(365/12)</f>
        <v>2221.4166666666679</v>
      </c>
      <c r="BD70" s="11">
        <f t="shared" si="824"/>
        <v>-22353.264261152763</v>
      </c>
      <c r="BE70" s="6">
        <f t="shared" si="872"/>
        <v>2221.4166666666679</v>
      </c>
      <c r="BF70" s="11">
        <f t="shared" si="825"/>
        <v>-22353.264261152763</v>
      </c>
      <c r="BG70" s="6">
        <f t="shared" ref="BG70:BI70" si="873">BG69+(365/12)</f>
        <v>2221.4166666666679</v>
      </c>
      <c r="BH70" s="11">
        <f t="shared" si="827"/>
        <v>-22353.264261152763</v>
      </c>
      <c r="BI70" s="6">
        <f t="shared" si="873"/>
        <v>2221.4166666666679</v>
      </c>
      <c r="BJ70" s="11">
        <f t="shared" si="828"/>
        <v>-22353.264261152763</v>
      </c>
      <c r="BK70" s="6">
        <f t="shared" ref="BK70:BM70" si="874">BK69+(365/12)</f>
        <v>2221.4166666666679</v>
      </c>
      <c r="BL70" s="11">
        <f t="shared" si="830"/>
        <v>-22353.264261152763</v>
      </c>
      <c r="BM70" s="6">
        <f t="shared" si="874"/>
        <v>2221.4166666666679</v>
      </c>
      <c r="BN70" s="11">
        <f t="shared" si="831"/>
        <v>-22353.264261152763</v>
      </c>
      <c r="BO70" s="6">
        <f t="shared" ref="BO70:BQ70" si="875">BO69+(365/12)</f>
        <v>2221.4166666666679</v>
      </c>
      <c r="BP70" s="11">
        <f t="shared" si="833"/>
        <v>-22353.264261152763</v>
      </c>
      <c r="BQ70" s="6">
        <f t="shared" si="875"/>
        <v>2221.4166666666679</v>
      </c>
      <c r="BR70" s="11">
        <f t="shared" si="834"/>
        <v>-22353.264261152763</v>
      </c>
      <c r="BS70" s="6">
        <f t="shared" ref="BS70:BU70" si="876">BS69+(365/12)</f>
        <v>2221.4166666666679</v>
      </c>
      <c r="BT70" s="11">
        <f t="shared" si="836"/>
        <v>-22353.264261152763</v>
      </c>
      <c r="BU70" s="6">
        <f t="shared" si="876"/>
        <v>2221.4166666666679</v>
      </c>
      <c r="BV70" s="11">
        <f t="shared" si="837"/>
        <v>-22353.264261152763</v>
      </c>
      <c r="BW70" s="6">
        <f t="shared" si="838"/>
        <v>2221.4166666666679</v>
      </c>
      <c r="BX70" s="11">
        <f t="shared" si="839"/>
        <v>-22353.264261152763</v>
      </c>
      <c r="BY70" s="82">
        <f t="shared" si="838"/>
        <v>2221.4166666666679</v>
      </c>
      <c r="BZ70" s="11">
        <f t="shared" si="840"/>
        <v>-22353.264261152763</v>
      </c>
      <c r="CA70" s="4"/>
    </row>
    <row r="71" spans="1:79">
      <c r="A71" s="1" t="str">
        <f t="shared" si="183"/>
        <v/>
      </c>
      <c r="B71" s="1">
        <f t="shared" si="38"/>
        <v>65</v>
      </c>
      <c r="C71" s="13">
        <f t="shared" si="42"/>
        <v>2784422.9313653242</v>
      </c>
      <c r="D71" s="2">
        <f t="shared" si="43"/>
        <v>47863.661751499727</v>
      </c>
      <c r="E71" s="15">
        <f t="shared" ref="E71:E134" si="877">C71*(((1+intrate)^(1/12))-1)</f>
        <v>23264.287080641192</v>
      </c>
      <c r="F71" s="15">
        <f t="shared" si="328"/>
        <v>24599.374670858535</v>
      </c>
      <c r="G71" s="21">
        <f t="shared" si="329"/>
        <v>23264.287080641192</v>
      </c>
      <c r="H71" s="19">
        <f>'rent cash flow (do not modify)'!D70</f>
        <v>0</v>
      </c>
      <c r="I71" s="22">
        <f>'rent cash flow (do not modify)'!E70</f>
        <v>31000</v>
      </c>
      <c r="J71" s="12">
        <f t="shared" si="40"/>
        <v>5255.0502505000004</v>
      </c>
      <c r="K71" s="2">
        <f t="shared" si="45"/>
        <v>416.66666666666669</v>
      </c>
      <c r="L71" s="2">
        <f t="shared" si="46"/>
        <v>83.333333333333329</v>
      </c>
      <c r="M71" s="13">
        <f t="shared" si="47"/>
        <v>166.66666666666666</v>
      </c>
      <c r="N71" s="2">
        <f t="shared" si="48"/>
        <v>83.333333333333329</v>
      </c>
      <c r="O71" s="7">
        <f t="shared" si="330"/>
        <v>9200</v>
      </c>
      <c r="P71" s="15">
        <f t="shared" ref="P71:P134" si="878">IF(H71=0,-(H71-(H71-O71)*IF(tax=10%,10.3%,IF(tax=20%,20.6%,IF(tax=30%,30.9%)))),(H71-(H71-O71)*IF(tax=10%,10.3%,IF(tax=20%,20.6%,IF(tax=30%,30.9%)))))</f>
        <v>-2842.8</v>
      </c>
      <c r="Q71" s="21">
        <f t="shared" ref="Q71:Q134" si="879">-(D71-G71*IF(tax=10%,10.3%,IF(tax=20%,20.6%,IF(tax=30%,30.9%)))-IF(H71=0,0,(H71-(H71-O71)*IF(tax=10%,10.3%,IF(tax=20%,20.6%,IF(tax=30%,30.9%)))))+J71+K71+L71+M71+N71)</f>
        <v>-46680.047294081596</v>
      </c>
      <c r="R71" s="4"/>
      <c r="S71" s="6">
        <f t="shared" si="49"/>
        <v>2251.8333333333344</v>
      </c>
      <c r="T71" s="10"/>
      <c r="U71" s="6">
        <f t="shared" si="49"/>
        <v>2251.8333333333344</v>
      </c>
      <c r="W71" s="6">
        <f t="shared" si="49"/>
        <v>2251.8333333333344</v>
      </c>
      <c r="Y71" s="6">
        <f t="shared" si="50"/>
        <v>2251.8333333333344</v>
      </c>
      <c r="AA71" s="6">
        <f t="shared" ref="AA71:AC71" si="880">AA70+(365/12)</f>
        <v>2251.8333333333344</v>
      </c>
      <c r="AC71" s="6">
        <f t="shared" si="880"/>
        <v>2251.8333333333344</v>
      </c>
      <c r="AD71" s="11">
        <f t="shared" si="804"/>
        <v>-46680.047294081596</v>
      </c>
      <c r="AE71" s="6">
        <f t="shared" ref="AE71:AG71" si="881">AE70+(365/12)</f>
        <v>2251.8333333333344</v>
      </c>
      <c r="AF71" s="11">
        <f t="shared" si="806"/>
        <v>-46680.047294081596</v>
      </c>
      <c r="AG71" s="6">
        <f t="shared" si="881"/>
        <v>2251.8333333333344</v>
      </c>
      <c r="AH71" s="11">
        <f t="shared" si="807"/>
        <v>-46680.047294081596</v>
      </c>
      <c r="AI71" s="6">
        <f t="shared" ref="AI71:AK71" si="882">AI70+(365/12)</f>
        <v>2251.8333333333344</v>
      </c>
      <c r="AJ71" s="11">
        <f t="shared" si="809"/>
        <v>-46680.047294081596</v>
      </c>
      <c r="AK71" s="6">
        <f t="shared" si="882"/>
        <v>2251.8333333333344</v>
      </c>
      <c r="AL71" s="11">
        <f t="shared" si="810"/>
        <v>-46680.047294081596</v>
      </c>
      <c r="AM71" s="6">
        <f t="shared" ref="AM71:AO71" si="883">AM70+(365/12)</f>
        <v>2251.8333333333344</v>
      </c>
      <c r="AN71" s="11">
        <f t="shared" si="812"/>
        <v>-46680.047294081596</v>
      </c>
      <c r="AO71" s="6">
        <f t="shared" si="883"/>
        <v>2251.8333333333344</v>
      </c>
      <c r="AP71" s="11">
        <f t="shared" si="813"/>
        <v>-46680.047294081596</v>
      </c>
      <c r="AQ71" s="6">
        <f t="shared" ref="AQ71:AS71" si="884">AQ70+(365/12)</f>
        <v>2251.8333333333344</v>
      </c>
      <c r="AR71" s="11">
        <f t="shared" si="815"/>
        <v>-46680.047294081596</v>
      </c>
      <c r="AS71" s="6">
        <f t="shared" si="884"/>
        <v>2251.8333333333344</v>
      </c>
      <c r="AT71" s="11">
        <f t="shared" si="816"/>
        <v>-46680.047294081596</v>
      </c>
      <c r="AU71" s="6">
        <f t="shared" ref="AU71:AW71" si="885">AU70+(365/12)</f>
        <v>2251.8333333333344</v>
      </c>
      <c r="AV71" s="11">
        <f t="shared" si="818"/>
        <v>-46680.047294081596</v>
      </c>
      <c r="AW71" s="6">
        <f t="shared" si="885"/>
        <v>2251.8333333333344</v>
      </c>
      <c r="AX71" s="11">
        <f t="shared" si="819"/>
        <v>-46680.047294081596</v>
      </c>
      <c r="AY71" s="6">
        <f t="shared" ref="AY71:BA71" si="886">AY70+(365/12)</f>
        <v>2251.8333333333344</v>
      </c>
      <c r="AZ71" s="11">
        <f t="shared" si="821"/>
        <v>-46680.047294081596</v>
      </c>
      <c r="BA71" s="6">
        <f t="shared" si="886"/>
        <v>2251.8333333333344</v>
      </c>
      <c r="BB71" s="11">
        <f t="shared" si="822"/>
        <v>-46680.047294081596</v>
      </c>
      <c r="BC71" s="6">
        <f t="shared" ref="BC71:BE71" si="887">BC70+(365/12)</f>
        <v>2251.8333333333344</v>
      </c>
      <c r="BD71" s="11">
        <f t="shared" si="824"/>
        <v>-46680.047294081596</v>
      </c>
      <c r="BE71" s="6">
        <f t="shared" si="887"/>
        <v>2251.8333333333344</v>
      </c>
      <c r="BF71" s="11">
        <f t="shared" si="825"/>
        <v>-46680.047294081596</v>
      </c>
      <c r="BG71" s="6">
        <f t="shared" ref="BG71:BI71" si="888">BG70+(365/12)</f>
        <v>2251.8333333333344</v>
      </c>
      <c r="BH71" s="11">
        <f t="shared" si="827"/>
        <v>-46680.047294081596</v>
      </c>
      <c r="BI71" s="6">
        <f t="shared" si="888"/>
        <v>2251.8333333333344</v>
      </c>
      <c r="BJ71" s="11">
        <f t="shared" si="828"/>
        <v>-46680.047294081596</v>
      </c>
      <c r="BK71" s="6">
        <f t="shared" ref="BK71:BM71" si="889">BK70+(365/12)</f>
        <v>2251.8333333333344</v>
      </c>
      <c r="BL71" s="11">
        <f t="shared" si="830"/>
        <v>-46680.047294081596</v>
      </c>
      <c r="BM71" s="6">
        <f t="shared" si="889"/>
        <v>2251.8333333333344</v>
      </c>
      <c r="BN71" s="11">
        <f t="shared" si="831"/>
        <v>-46680.047294081596</v>
      </c>
      <c r="BO71" s="6">
        <f t="shared" ref="BO71:BQ71" si="890">BO70+(365/12)</f>
        <v>2251.8333333333344</v>
      </c>
      <c r="BP71" s="11">
        <f t="shared" si="833"/>
        <v>-46680.047294081596</v>
      </c>
      <c r="BQ71" s="6">
        <f t="shared" si="890"/>
        <v>2251.8333333333344</v>
      </c>
      <c r="BR71" s="11">
        <f t="shared" si="834"/>
        <v>-46680.047294081596</v>
      </c>
      <c r="BS71" s="6">
        <f t="shared" ref="BS71:BU71" si="891">BS70+(365/12)</f>
        <v>2251.8333333333344</v>
      </c>
      <c r="BT71" s="11">
        <f t="shared" si="836"/>
        <v>-46680.047294081596</v>
      </c>
      <c r="BU71" s="6">
        <f t="shared" si="891"/>
        <v>2251.8333333333344</v>
      </c>
      <c r="BV71" s="11">
        <f t="shared" si="837"/>
        <v>-46680.047294081596</v>
      </c>
      <c r="BW71" s="6">
        <f t="shared" si="838"/>
        <v>2251.8333333333344</v>
      </c>
      <c r="BX71" s="11">
        <f t="shared" si="839"/>
        <v>-46680.047294081596</v>
      </c>
      <c r="BY71" s="82">
        <f t="shared" si="838"/>
        <v>2251.8333333333344</v>
      </c>
      <c r="BZ71" s="11">
        <f t="shared" si="840"/>
        <v>-46680.047294081596</v>
      </c>
      <c r="CA71" s="4"/>
    </row>
    <row r="72" spans="1:79">
      <c r="A72" s="1" t="str">
        <f t="shared" si="183"/>
        <v/>
      </c>
      <c r="B72" s="1">
        <f t="shared" ref="B72:B135" si="892">B71+1</f>
        <v>66</v>
      </c>
      <c r="C72" s="13">
        <f t="shared" si="42"/>
        <v>2759823.5566944657</v>
      </c>
      <c r="D72" s="2">
        <f t="shared" si="43"/>
        <v>47863.661751499727</v>
      </c>
      <c r="E72" s="15">
        <f t="shared" si="877"/>
        <v>23058.755475546099</v>
      </c>
      <c r="F72" s="15">
        <f t="shared" si="328"/>
        <v>24804.906275953628</v>
      </c>
      <c r="G72" s="21">
        <f t="shared" si="329"/>
        <v>23058.755475546099</v>
      </c>
      <c r="H72" s="19">
        <f>'rent cash flow (do not modify)'!D71</f>
        <v>0</v>
      </c>
      <c r="I72" s="22">
        <f>'rent cash flow (do not modify)'!E71</f>
        <v>31000</v>
      </c>
      <c r="J72" s="12">
        <f t="shared" ref="J72:J135" si="893">IF(A72&lt;&gt;"",J71*(1+socinc),J71)</f>
        <v>5255.0502505000004</v>
      </c>
      <c r="K72" s="2">
        <f t="shared" si="45"/>
        <v>416.66666666666669</v>
      </c>
      <c r="L72" s="2">
        <f t="shared" si="46"/>
        <v>83.333333333333329</v>
      </c>
      <c r="M72" s="13">
        <f t="shared" si="47"/>
        <v>166.66666666666666</v>
      </c>
      <c r="N72" s="2">
        <f t="shared" si="48"/>
        <v>83.333333333333329</v>
      </c>
      <c r="O72" s="7">
        <f t="shared" si="330"/>
        <v>9200</v>
      </c>
      <c r="P72" s="15">
        <f t="shared" si="878"/>
        <v>-2842.8</v>
      </c>
      <c r="Q72" s="21">
        <f t="shared" si="879"/>
        <v>-46743.556560055978</v>
      </c>
      <c r="R72" s="4"/>
      <c r="S72" s="6">
        <f t="shared" si="49"/>
        <v>2282.2500000000009</v>
      </c>
      <c r="T72" s="10"/>
      <c r="U72" s="6">
        <f t="shared" si="49"/>
        <v>2282.2500000000009</v>
      </c>
      <c r="W72" s="6">
        <f t="shared" si="49"/>
        <v>2282.2500000000009</v>
      </c>
      <c r="Y72" s="6">
        <f t="shared" si="50"/>
        <v>2282.2500000000009</v>
      </c>
      <c r="AA72" s="6">
        <f t="shared" ref="AA72:AC72" si="894">AA71+(365/12)</f>
        <v>2282.2500000000009</v>
      </c>
      <c r="AC72" s="6">
        <f t="shared" si="894"/>
        <v>2282.2500000000009</v>
      </c>
      <c r="AD72" s="11">
        <f t="shared" si="804"/>
        <v>-46743.556560055978</v>
      </c>
      <c r="AE72" s="6">
        <f t="shared" ref="AE72:AG72" si="895">AE71+(365/12)</f>
        <v>2282.2500000000009</v>
      </c>
      <c r="AF72" s="11">
        <f t="shared" si="806"/>
        <v>-46743.556560055978</v>
      </c>
      <c r="AG72" s="6">
        <f t="shared" si="895"/>
        <v>2282.2500000000009</v>
      </c>
      <c r="AH72" s="11">
        <f t="shared" si="807"/>
        <v>-46743.556560055978</v>
      </c>
      <c r="AI72" s="6">
        <f t="shared" ref="AI72:AK72" si="896">AI71+(365/12)</f>
        <v>2282.2500000000009</v>
      </c>
      <c r="AJ72" s="11">
        <f t="shared" si="809"/>
        <v>-46743.556560055978</v>
      </c>
      <c r="AK72" s="6">
        <f t="shared" si="896"/>
        <v>2282.2500000000009</v>
      </c>
      <c r="AL72" s="11">
        <f t="shared" si="810"/>
        <v>-46743.556560055978</v>
      </c>
      <c r="AM72" s="6">
        <f t="shared" ref="AM72:AO72" si="897">AM71+(365/12)</f>
        <v>2282.2500000000009</v>
      </c>
      <c r="AN72" s="11">
        <f t="shared" si="812"/>
        <v>-46743.556560055978</v>
      </c>
      <c r="AO72" s="6">
        <f t="shared" si="897"/>
        <v>2282.2500000000009</v>
      </c>
      <c r="AP72" s="11">
        <f t="shared" si="813"/>
        <v>-46743.556560055978</v>
      </c>
      <c r="AQ72" s="6">
        <f t="shared" ref="AQ72:AS72" si="898">AQ71+(365/12)</f>
        <v>2282.2500000000009</v>
      </c>
      <c r="AR72" s="11">
        <f t="shared" si="815"/>
        <v>-46743.556560055978</v>
      </c>
      <c r="AS72" s="6">
        <f t="shared" si="898"/>
        <v>2282.2500000000009</v>
      </c>
      <c r="AT72" s="11">
        <f t="shared" si="816"/>
        <v>-46743.556560055978</v>
      </c>
      <c r="AU72" s="6">
        <f t="shared" ref="AU72:AW72" si="899">AU71+(365/12)</f>
        <v>2282.2500000000009</v>
      </c>
      <c r="AV72" s="11">
        <f t="shared" si="818"/>
        <v>-46743.556560055978</v>
      </c>
      <c r="AW72" s="6">
        <f t="shared" si="899"/>
        <v>2282.2500000000009</v>
      </c>
      <c r="AX72" s="11">
        <f t="shared" si="819"/>
        <v>-46743.556560055978</v>
      </c>
      <c r="AY72" s="6">
        <f t="shared" ref="AY72:BA72" si="900">AY71+(365/12)</f>
        <v>2282.2500000000009</v>
      </c>
      <c r="AZ72" s="11">
        <f t="shared" si="821"/>
        <v>-46743.556560055978</v>
      </c>
      <c r="BA72" s="6">
        <f t="shared" si="900"/>
        <v>2282.2500000000009</v>
      </c>
      <c r="BB72" s="11">
        <f t="shared" si="822"/>
        <v>-46743.556560055978</v>
      </c>
      <c r="BC72" s="6">
        <f t="shared" ref="BC72:BE72" si="901">BC71+(365/12)</f>
        <v>2282.2500000000009</v>
      </c>
      <c r="BD72" s="11">
        <f t="shared" si="824"/>
        <v>-46743.556560055978</v>
      </c>
      <c r="BE72" s="6">
        <f t="shared" si="901"/>
        <v>2282.2500000000009</v>
      </c>
      <c r="BF72" s="11">
        <f t="shared" si="825"/>
        <v>-46743.556560055978</v>
      </c>
      <c r="BG72" s="6">
        <f t="shared" ref="BG72:BI72" si="902">BG71+(365/12)</f>
        <v>2282.2500000000009</v>
      </c>
      <c r="BH72" s="11">
        <f t="shared" si="827"/>
        <v>-46743.556560055978</v>
      </c>
      <c r="BI72" s="6">
        <f t="shared" si="902"/>
        <v>2282.2500000000009</v>
      </c>
      <c r="BJ72" s="11">
        <f t="shared" si="828"/>
        <v>-46743.556560055978</v>
      </c>
      <c r="BK72" s="6">
        <f t="shared" ref="BK72:BM72" si="903">BK71+(365/12)</f>
        <v>2282.2500000000009</v>
      </c>
      <c r="BL72" s="11">
        <f t="shared" si="830"/>
        <v>-46743.556560055978</v>
      </c>
      <c r="BM72" s="6">
        <f t="shared" si="903"/>
        <v>2282.2500000000009</v>
      </c>
      <c r="BN72" s="11">
        <f t="shared" si="831"/>
        <v>-46743.556560055978</v>
      </c>
      <c r="BO72" s="6">
        <f t="shared" ref="BO72:BQ72" si="904">BO71+(365/12)</f>
        <v>2282.2500000000009</v>
      </c>
      <c r="BP72" s="11">
        <f t="shared" si="833"/>
        <v>-46743.556560055978</v>
      </c>
      <c r="BQ72" s="6">
        <f t="shared" si="904"/>
        <v>2282.2500000000009</v>
      </c>
      <c r="BR72" s="11">
        <f t="shared" si="834"/>
        <v>-46743.556560055978</v>
      </c>
      <c r="BS72" s="6">
        <f t="shared" ref="BS72:BU72" si="905">BS71+(365/12)</f>
        <v>2282.2500000000009</v>
      </c>
      <c r="BT72" s="11">
        <f t="shared" si="836"/>
        <v>-46743.556560055978</v>
      </c>
      <c r="BU72" s="6">
        <f t="shared" si="905"/>
        <v>2282.2500000000009</v>
      </c>
      <c r="BV72" s="11">
        <f t="shared" si="837"/>
        <v>-46743.556560055978</v>
      </c>
      <c r="BW72" s="6">
        <f t="shared" si="838"/>
        <v>2282.2500000000009</v>
      </c>
      <c r="BX72" s="11">
        <f t="shared" si="839"/>
        <v>-46743.556560055978</v>
      </c>
      <c r="BY72" s="82">
        <f t="shared" si="838"/>
        <v>2282.2500000000009</v>
      </c>
      <c r="BZ72" s="11">
        <f t="shared" si="840"/>
        <v>-46743.556560055978</v>
      </c>
      <c r="CA72" s="4"/>
    </row>
    <row r="73" spans="1:79">
      <c r="A73" s="1" t="str">
        <f t="shared" si="183"/>
        <v/>
      </c>
      <c r="B73" s="1">
        <f t="shared" si="892"/>
        <v>67</v>
      </c>
      <c r="C73" s="13">
        <f t="shared" ref="C73:C136" si="906">IF(C72&lt;0.0001,0,C72-F72)</f>
        <v>2735018.6504185121</v>
      </c>
      <c r="D73" s="2">
        <f t="shared" ref="D73:D136" si="907">IF(C73&lt;0.0001,0,D72)</f>
        <v>47863.661751499727</v>
      </c>
      <c r="E73" s="15">
        <f t="shared" si="877"/>
        <v>22851.506621892524</v>
      </c>
      <c r="F73" s="15">
        <f t="shared" si="328"/>
        <v>25012.155129607203</v>
      </c>
      <c r="G73" s="21">
        <f t="shared" si="329"/>
        <v>22851.506621892524</v>
      </c>
      <c r="H73" s="19">
        <f>'rent cash flow (do not modify)'!D72</f>
        <v>0</v>
      </c>
      <c r="I73" s="22">
        <f>'rent cash flow (do not modify)'!E72</f>
        <v>31000</v>
      </c>
      <c r="J73" s="12">
        <f t="shared" si="893"/>
        <v>5255.0502505000004</v>
      </c>
      <c r="K73" s="2">
        <f t="shared" ref="K73:K136" si="908">K72</f>
        <v>416.66666666666669</v>
      </c>
      <c r="L73" s="2">
        <f t="shared" ref="L73:L136" si="909">L72</f>
        <v>83.333333333333329</v>
      </c>
      <c r="M73" s="13">
        <f t="shared" ref="M73:M136" si="910">M72</f>
        <v>166.66666666666666</v>
      </c>
      <c r="N73" s="2">
        <f t="shared" ref="N73:N136" si="911">N72</f>
        <v>83.333333333333329</v>
      </c>
      <c r="O73" s="7">
        <f t="shared" si="330"/>
        <v>9200</v>
      </c>
      <c r="P73" s="15">
        <f t="shared" si="878"/>
        <v>-2842.8</v>
      </c>
      <c r="Q73" s="21">
        <f t="shared" si="879"/>
        <v>-46807.596455834937</v>
      </c>
      <c r="R73" s="4"/>
      <c r="S73" s="6">
        <f t="shared" ref="S73:W136" si="912">S72+(365/12)</f>
        <v>2312.6666666666674</v>
      </c>
      <c r="T73" s="10"/>
      <c r="U73" s="6">
        <f t="shared" si="912"/>
        <v>2312.6666666666674</v>
      </c>
      <c r="W73" s="6">
        <f t="shared" si="912"/>
        <v>2312.6666666666674</v>
      </c>
      <c r="Y73" s="6">
        <f t="shared" ref="Y73:Y136" si="913">Y72+(365/12)</f>
        <v>2312.6666666666674</v>
      </c>
      <c r="AA73" s="6">
        <f t="shared" ref="AA73:AC73" si="914">AA72+(365/12)</f>
        <v>2312.6666666666674</v>
      </c>
      <c r="AC73" s="6">
        <f t="shared" si="914"/>
        <v>2312.6666666666674</v>
      </c>
      <c r="AD73" s="11">
        <f t="shared" si="804"/>
        <v>-46807.596455834937</v>
      </c>
      <c r="AE73" s="6">
        <f t="shared" ref="AE73:AG73" si="915">AE72+(365/12)</f>
        <v>2312.6666666666674</v>
      </c>
      <c r="AF73" s="11">
        <f t="shared" si="806"/>
        <v>-46807.596455834937</v>
      </c>
      <c r="AG73" s="6">
        <f t="shared" si="915"/>
        <v>2312.6666666666674</v>
      </c>
      <c r="AH73" s="11">
        <f t="shared" si="807"/>
        <v>-46807.596455834937</v>
      </c>
      <c r="AI73" s="6">
        <f t="shared" ref="AI73:AK73" si="916">AI72+(365/12)</f>
        <v>2312.6666666666674</v>
      </c>
      <c r="AJ73" s="11">
        <f t="shared" si="809"/>
        <v>-46807.596455834937</v>
      </c>
      <c r="AK73" s="6">
        <f t="shared" si="916"/>
        <v>2312.6666666666674</v>
      </c>
      <c r="AL73" s="11">
        <f t="shared" si="810"/>
        <v>-46807.596455834937</v>
      </c>
      <c r="AM73" s="6">
        <f t="shared" ref="AM73:AO73" si="917">AM72+(365/12)</f>
        <v>2312.6666666666674</v>
      </c>
      <c r="AN73" s="11">
        <f t="shared" si="812"/>
        <v>-46807.596455834937</v>
      </c>
      <c r="AO73" s="6">
        <f t="shared" si="917"/>
        <v>2312.6666666666674</v>
      </c>
      <c r="AP73" s="11">
        <f t="shared" si="813"/>
        <v>-46807.596455834937</v>
      </c>
      <c r="AQ73" s="6">
        <f t="shared" ref="AQ73:AS73" si="918">AQ72+(365/12)</f>
        <v>2312.6666666666674</v>
      </c>
      <c r="AR73" s="11">
        <f t="shared" si="815"/>
        <v>-46807.596455834937</v>
      </c>
      <c r="AS73" s="6">
        <f t="shared" si="918"/>
        <v>2312.6666666666674</v>
      </c>
      <c r="AT73" s="11">
        <f t="shared" si="816"/>
        <v>-46807.596455834937</v>
      </c>
      <c r="AU73" s="6">
        <f t="shared" ref="AU73:AW73" si="919">AU72+(365/12)</f>
        <v>2312.6666666666674</v>
      </c>
      <c r="AV73" s="11">
        <f t="shared" si="818"/>
        <v>-46807.596455834937</v>
      </c>
      <c r="AW73" s="6">
        <f t="shared" si="919"/>
        <v>2312.6666666666674</v>
      </c>
      <c r="AX73" s="11">
        <f t="shared" si="819"/>
        <v>-46807.596455834937</v>
      </c>
      <c r="AY73" s="6">
        <f t="shared" ref="AY73:BA73" si="920">AY72+(365/12)</f>
        <v>2312.6666666666674</v>
      </c>
      <c r="AZ73" s="11">
        <f t="shared" si="821"/>
        <v>-46807.596455834937</v>
      </c>
      <c r="BA73" s="6">
        <f t="shared" si="920"/>
        <v>2312.6666666666674</v>
      </c>
      <c r="BB73" s="11">
        <f t="shared" si="822"/>
        <v>-46807.596455834937</v>
      </c>
      <c r="BC73" s="6">
        <f t="shared" ref="BC73:BE73" si="921">BC72+(365/12)</f>
        <v>2312.6666666666674</v>
      </c>
      <c r="BD73" s="11">
        <f t="shared" si="824"/>
        <v>-46807.596455834937</v>
      </c>
      <c r="BE73" s="6">
        <f t="shared" si="921"/>
        <v>2312.6666666666674</v>
      </c>
      <c r="BF73" s="11">
        <f t="shared" si="825"/>
        <v>-46807.596455834937</v>
      </c>
      <c r="BG73" s="6">
        <f t="shared" ref="BG73:BI73" si="922">BG72+(365/12)</f>
        <v>2312.6666666666674</v>
      </c>
      <c r="BH73" s="11">
        <f t="shared" si="827"/>
        <v>-46807.596455834937</v>
      </c>
      <c r="BI73" s="6">
        <f t="shared" si="922"/>
        <v>2312.6666666666674</v>
      </c>
      <c r="BJ73" s="11">
        <f t="shared" si="828"/>
        <v>-46807.596455834937</v>
      </c>
      <c r="BK73" s="6">
        <f t="shared" ref="BK73:BM73" si="923">BK72+(365/12)</f>
        <v>2312.6666666666674</v>
      </c>
      <c r="BL73" s="11">
        <f t="shared" si="830"/>
        <v>-46807.596455834937</v>
      </c>
      <c r="BM73" s="6">
        <f t="shared" si="923"/>
        <v>2312.6666666666674</v>
      </c>
      <c r="BN73" s="11">
        <f t="shared" si="831"/>
        <v>-46807.596455834937</v>
      </c>
      <c r="BO73" s="6">
        <f t="shared" ref="BO73:BQ73" si="924">BO72+(365/12)</f>
        <v>2312.6666666666674</v>
      </c>
      <c r="BP73" s="11">
        <f t="shared" si="833"/>
        <v>-46807.596455834937</v>
      </c>
      <c r="BQ73" s="6">
        <f t="shared" si="924"/>
        <v>2312.6666666666674</v>
      </c>
      <c r="BR73" s="11">
        <f t="shared" si="834"/>
        <v>-46807.596455834937</v>
      </c>
      <c r="BS73" s="6">
        <f t="shared" ref="BS73:BU73" si="925">BS72+(365/12)</f>
        <v>2312.6666666666674</v>
      </c>
      <c r="BT73" s="11">
        <f t="shared" si="836"/>
        <v>-46807.596455834937</v>
      </c>
      <c r="BU73" s="6">
        <f t="shared" si="925"/>
        <v>2312.6666666666674</v>
      </c>
      <c r="BV73" s="11">
        <f t="shared" si="837"/>
        <v>-46807.596455834937</v>
      </c>
      <c r="BW73" s="6">
        <f t="shared" si="838"/>
        <v>2312.6666666666674</v>
      </c>
      <c r="BX73" s="11">
        <f t="shared" si="839"/>
        <v>-46807.596455834937</v>
      </c>
      <c r="BY73" s="82">
        <f t="shared" si="838"/>
        <v>2312.6666666666674</v>
      </c>
      <c r="BZ73" s="11">
        <f t="shared" si="840"/>
        <v>-46807.596455834937</v>
      </c>
      <c r="CA73" s="4"/>
    </row>
    <row r="74" spans="1:79">
      <c r="A74" s="1" t="str">
        <f t="shared" si="183"/>
        <v/>
      </c>
      <c r="B74" s="1">
        <f t="shared" si="892"/>
        <v>68</v>
      </c>
      <c r="C74" s="13">
        <f t="shared" si="906"/>
        <v>2710006.4952889048</v>
      </c>
      <c r="D74" s="2">
        <f t="shared" si="907"/>
        <v>47863.661751499727</v>
      </c>
      <c r="E74" s="15">
        <f t="shared" si="877"/>
        <v>22642.526171801419</v>
      </c>
      <c r="F74" s="15">
        <f t="shared" si="328"/>
        <v>25221.135579698308</v>
      </c>
      <c r="G74" s="21">
        <f t="shared" si="329"/>
        <v>22642.526171801419</v>
      </c>
      <c r="H74" s="19">
        <f>'rent cash flow (do not modify)'!D73</f>
        <v>0</v>
      </c>
      <c r="I74" s="22">
        <f>'rent cash flow (do not modify)'!E73</f>
        <v>31000</v>
      </c>
      <c r="J74" s="12">
        <f t="shared" si="893"/>
        <v>5255.0502505000004</v>
      </c>
      <c r="K74" s="2">
        <f t="shared" si="908"/>
        <v>416.66666666666669</v>
      </c>
      <c r="L74" s="2">
        <f t="shared" si="909"/>
        <v>83.333333333333329</v>
      </c>
      <c r="M74" s="13">
        <f t="shared" si="910"/>
        <v>166.66666666666666</v>
      </c>
      <c r="N74" s="2">
        <f t="shared" si="911"/>
        <v>83.333333333333329</v>
      </c>
      <c r="O74" s="7">
        <f t="shared" si="330"/>
        <v>9200</v>
      </c>
      <c r="P74" s="15">
        <f t="shared" si="878"/>
        <v>-2842.8</v>
      </c>
      <c r="Q74" s="21">
        <f t="shared" si="879"/>
        <v>-46872.171414913086</v>
      </c>
      <c r="R74" s="4"/>
      <c r="S74" s="6">
        <f t="shared" si="912"/>
        <v>2343.0833333333339</v>
      </c>
      <c r="T74" s="10"/>
      <c r="U74" s="6">
        <f t="shared" si="912"/>
        <v>2343.0833333333339</v>
      </c>
      <c r="W74" s="6">
        <f t="shared" si="912"/>
        <v>2343.0833333333339</v>
      </c>
      <c r="Y74" s="6">
        <f t="shared" si="913"/>
        <v>2343.0833333333339</v>
      </c>
      <c r="AA74" s="6">
        <f t="shared" ref="AA74:AC74" si="926">AA73+(365/12)</f>
        <v>2343.0833333333339</v>
      </c>
      <c r="AC74" s="6">
        <f t="shared" si="926"/>
        <v>2343.0833333333339</v>
      </c>
      <c r="AD74" s="11">
        <f t="shared" si="804"/>
        <v>-46872.171414913086</v>
      </c>
      <c r="AE74" s="6">
        <f t="shared" ref="AE74:AG74" si="927">AE73+(365/12)</f>
        <v>2343.0833333333339</v>
      </c>
      <c r="AF74" s="11">
        <f t="shared" si="806"/>
        <v>-46872.171414913086</v>
      </c>
      <c r="AG74" s="6">
        <f t="shared" si="927"/>
        <v>2343.0833333333339</v>
      </c>
      <c r="AH74" s="11">
        <f t="shared" si="807"/>
        <v>-46872.171414913086</v>
      </c>
      <c r="AI74" s="6">
        <f t="shared" ref="AI74:AK74" si="928">AI73+(365/12)</f>
        <v>2343.0833333333339</v>
      </c>
      <c r="AJ74" s="11">
        <f t="shared" si="809"/>
        <v>-46872.171414913086</v>
      </c>
      <c r="AK74" s="6">
        <f t="shared" si="928"/>
        <v>2343.0833333333339</v>
      </c>
      <c r="AL74" s="11">
        <f t="shared" si="810"/>
        <v>-46872.171414913086</v>
      </c>
      <c r="AM74" s="6">
        <f t="shared" ref="AM74:AO74" si="929">AM73+(365/12)</f>
        <v>2343.0833333333339</v>
      </c>
      <c r="AN74" s="11">
        <f t="shared" si="812"/>
        <v>-46872.171414913086</v>
      </c>
      <c r="AO74" s="6">
        <f t="shared" si="929"/>
        <v>2343.0833333333339</v>
      </c>
      <c r="AP74" s="11">
        <f t="shared" si="813"/>
        <v>-46872.171414913086</v>
      </c>
      <c r="AQ74" s="6">
        <f t="shared" ref="AQ74:AS74" si="930">AQ73+(365/12)</f>
        <v>2343.0833333333339</v>
      </c>
      <c r="AR74" s="11">
        <f t="shared" si="815"/>
        <v>-46872.171414913086</v>
      </c>
      <c r="AS74" s="6">
        <f t="shared" si="930"/>
        <v>2343.0833333333339</v>
      </c>
      <c r="AT74" s="11">
        <f t="shared" si="816"/>
        <v>-46872.171414913086</v>
      </c>
      <c r="AU74" s="6">
        <f t="shared" ref="AU74:AW74" si="931">AU73+(365/12)</f>
        <v>2343.0833333333339</v>
      </c>
      <c r="AV74" s="11">
        <f t="shared" si="818"/>
        <v>-46872.171414913086</v>
      </c>
      <c r="AW74" s="6">
        <f t="shared" si="931"/>
        <v>2343.0833333333339</v>
      </c>
      <c r="AX74" s="11">
        <f t="shared" si="819"/>
        <v>-46872.171414913086</v>
      </c>
      <c r="AY74" s="6">
        <f t="shared" ref="AY74:BA74" si="932">AY73+(365/12)</f>
        <v>2343.0833333333339</v>
      </c>
      <c r="AZ74" s="11">
        <f t="shared" si="821"/>
        <v>-46872.171414913086</v>
      </c>
      <c r="BA74" s="6">
        <f t="shared" si="932"/>
        <v>2343.0833333333339</v>
      </c>
      <c r="BB74" s="11">
        <f t="shared" si="822"/>
        <v>-46872.171414913086</v>
      </c>
      <c r="BC74" s="6">
        <f t="shared" ref="BC74:BE74" si="933">BC73+(365/12)</f>
        <v>2343.0833333333339</v>
      </c>
      <c r="BD74" s="11">
        <f t="shared" si="824"/>
        <v>-46872.171414913086</v>
      </c>
      <c r="BE74" s="6">
        <f t="shared" si="933"/>
        <v>2343.0833333333339</v>
      </c>
      <c r="BF74" s="11">
        <f t="shared" si="825"/>
        <v>-46872.171414913086</v>
      </c>
      <c r="BG74" s="6">
        <f t="shared" ref="BG74:BI74" si="934">BG73+(365/12)</f>
        <v>2343.0833333333339</v>
      </c>
      <c r="BH74" s="11">
        <f t="shared" si="827"/>
        <v>-46872.171414913086</v>
      </c>
      <c r="BI74" s="6">
        <f t="shared" si="934"/>
        <v>2343.0833333333339</v>
      </c>
      <c r="BJ74" s="11">
        <f t="shared" si="828"/>
        <v>-46872.171414913086</v>
      </c>
      <c r="BK74" s="6">
        <f t="shared" ref="BK74:BM74" si="935">BK73+(365/12)</f>
        <v>2343.0833333333339</v>
      </c>
      <c r="BL74" s="11">
        <f t="shared" si="830"/>
        <v>-46872.171414913086</v>
      </c>
      <c r="BM74" s="6">
        <f t="shared" si="935"/>
        <v>2343.0833333333339</v>
      </c>
      <c r="BN74" s="11">
        <f t="shared" si="831"/>
        <v>-46872.171414913086</v>
      </c>
      <c r="BO74" s="6">
        <f t="shared" ref="BO74:BQ74" si="936">BO73+(365/12)</f>
        <v>2343.0833333333339</v>
      </c>
      <c r="BP74" s="11">
        <f t="shared" si="833"/>
        <v>-46872.171414913086</v>
      </c>
      <c r="BQ74" s="6">
        <f t="shared" si="936"/>
        <v>2343.0833333333339</v>
      </c>
      <c r="BR74" s="11">
        <f t="shared" si="834"/>
        <v>-46872.171414913086</v>
      </c>
      <c r="BS74" s="6">
        <f t="shared" ref="BS74:BU74" si="937">BS73+(365/12)</f>
        <v>2343.0833333333339</v>
      </c>
      <c r="BT74" s="11">
        <f t="shared" si="836"/>
        <v>-46872.171414913086</v>
      </c>
      <c r="BU74" s="6">
        <f t="shared" si="937"/>
        <v>2343.0833333333339</v>
      </c>
      <c r="BV74" s="11">
        <f t="shared" si="837"/>
        <v>-46872.171414913086</v>
      </c>
      <c r="BW74" s="6">
        <f t="shared" si="838"/>
        <v>2343.0833333333339</v>
      </c>
      <c r="BX74" s="11">
        <f t="shared" si="839"/>
        <v>-46872.171414913086</v>
      </c>
      <c r="BY74" s="82">
        <f t="shared" si="838"/>
        <v>2343.0833333333339</v>
      </c>
      <c r="BZ74" s="11">
        <f t="shared" si="840"/>
        <v>-46872.171414913086</v>
      </c>
      <c r="CA74" s="4"/>
    </row>
    <row r="75" spans="1:79">
      <c r="A75" s="1" t="str">
        <f t="shared" si="183"/>
        <v/>
      </c>
      <c r="B75" s="1">
        <f t="shared" si="892"/>
        <v>69</v>
      </c>
      <c r="C75" s="13">
        <f t="shared" si="906"/>
        <v>2684785.3597092065</v>
      </c>
      <c r="D75" s="2">
        <f t="shared" si="907"/>
        <v>47863.661751499727</v>
      </c>
      <c r="E75" s="15">
        <f t="shared" si="877"/>
        <v>22431.79965751497</v>
      </c>
      <c r="F75" s="15">
        <f t="shared" si="328"/>
        <v>25431.862093984757</v>
      </c>
      <c r="G75" s="21">
        <f t="shared" si="329"/>
        <v>22431.79965751497</v>
      </c>
      <c r="H75" s="19">
        <f>'rent cash flow (do not modify)'!D74</f>
        <v>0</v>
      </c>
      <c r="I75" s="22">
        <f>'rent cash flow (do not modify)'!E74</f>
        <v>31000</v>
      </c>
      <c r="J75" s="12">
        <f t="shared" si="893"/>
        <v>5255.0502505000004</v>
      </c>
      <c r="K75" s="2">
        <f t="shared" si="908"/>
        <v>416.66666666666669</v>
      </c>
      <c r="L75" s="2">
        <f t="shared" si="909"/>
        <v>83.333333333333329</v>
      </c>
      <c r="M75" s="13">
        <f t="shared" si="910"/>
        <v>166.66666666666666</v>
      </c>
      <c r="N75" s="2">
        <f t="shared" si="911"/>
        <v>83.333333333333329</v>
      </c>
      <c r="O75" s="7">
        <f t="shared" si="330"/>
        <v>9200</v>
      </c>
      <c r="P75" s="15">
        <f t="shared" si="878"/>
        <v>-2842.8</v>
      </c>
      <c r="Q75" s="21">
        <f t="shared" si="879"/>
        <v>-46937.285907827609</v>
      </c>
      <c r="R75" s="4"/>
      <c r="S75" s="6">
        <f t="shared" si="912"/>
        <v>2373.5000000000005</v>
      </c>
      <c r="T75" s="10"/>
      <c r="U75" s="6">
        <f t="shared" si="912"/>
        <v>2373.5000000000005</v>
      </c>
      <c r="W75" s="6">
        <f t="shared" si="912"/>
        <v>2373.5000000000005</v>
      </c>
      <c r="Y75" s="6">
        <f t="shared" si="913"/>
        <v>2373.5000000000005</v>
      </c>
      <c r="AA75" s="6">
        <f t="shared" ref="AA75:AC75" si="938">AA74+(365/12)</f>
        <v>2373.5000000000005</v>
      </c>
      <c r="AC75" s="6">
        <f t="shared" si="938"/>
        <v>2373.5000000000005</v>
      </c>
      <c r="AD75" s="11">
        <f t="shared" si="804"/>
        <v>-46937.285907827609</v>
      </c>
      <c r="AE75" s="6">
        <f t="shared" ref="AE75:AG75" si="939">AE74+(365/12)</f>
        <v>2373.5000000000005</v>
      </c>
      <c r="AF75" s="11">
        <f t="shared" si="806"/>
        <v>-46937.285907827609</v>
      </c>
      <c r="AG75" s="6">
        <f t="shared" si="939"/>
        <v>2373.5000000000005</v>
      </c>
      <c r="AH75" s="11">
        <f t="shared" si="807"/>
        <v>-46937.285907827609</v>
      </c>
      <c r="AI75" s="6">
        <f t="shared" ref="AI75:AK75" si="940">AI74+(365/12)</f>
        <v>2373.5000000000005</v>
      </c>
      <c r="AJ75" s="11">
        <f t="shared" si="809"/>
        <v>-46937.285907827609</v>
      </c>
      <c r="AK75" s="6">
        <f t="shared" si="940"/>
        <v>2373.5000000000005</v>
      </c>
      <c r="AL75" s="11">
        <f t="shared" si="810"/>
        <v>-46937.285907827609</v>
      </c>
      <c r="AM75" s="6">
        <f t="shared" ref="AM75:AO75" si="941">AM74+(365/12)</f>
        <v>2373.5000000000005</v>
      </c>
      <c r="AN75" s="11">
        <f t="shared" si="812"/>
        <v>-46937.285907827609</v>
      </c>
      <c r="AO75" s="6">
        <f t="shared" si="941"/>
        <v>2373.5000000000005</v>
      </c>
      <c r="AP75" s="11">
        <f t="shared" si="813"/>
        <v>-46937.285907827609</v>
      </c>
      <c r="AQ75" s="6">
        <f t="shared" ref="AQ75:AS75" si="942">AQ74+(365/12)</f>
        <v>2373.5000000000005</v>
      </c>
      <c r="AR75" s="11">
        <f t="shared" si="815"/>
        <v>-46937.285907827609</v>
      </c>
      <c r="AS75" s="6">
        <f t="shared" si="942"/>
        <v>2373.5000000000005</v>
      </c>
      <c r="AT75" s="11">
        <f t="shared" si="816"/>
        <v>-46937.285907827609</v>
      </c>
      <c r="AU75" s="6">
        <f t="shared" ref="AU75:AW75" si="943">AU74+(365/12)</f>
        <v>2373.5000000000005</v>
      </c>
      <c r="AV75" s="11">
        <f t="shared" si="818"/>
        <v>-46937.285907827609</v>
      </c>
      <c r="AW75" s="6">
        <f t="shared" si="943"/>
        <v>2373.5000000000005</v>
      </c>
      <c r="AX75" s="11">
        <f t="shared" si="819"/>
        <v>-46937.285907827609</v>
      </c>
      <c r="AY75" s="6">
        <f t="shared" ref="AY75:BA75" si="944">AY74+(365/12)</f>
        <v>2373.5000000000005</v>
      </c>
      <c r="AZ75" s="11">
        <f t="shared" si="821"/>
        <v>-46937.285907827609</v>
      </c>
      <c r="BA75" s="6">
        <f t="shared" si="944"/>
        <v>2373.5000000000005</v>
      </c>
      <c r="BB75" s="11">
        <f t="shared" si="822"/>
        <v>-46937.285907827609</v>
      </c>
      <c r="BC75" s="6">
        <f t="shared" ref="BC75:BE75" si="945">BC74+(365/12)</f>
        <v>2373.5000000000005</v>
      </c>
      <c r="BD75" s="11">
        <f t="shared" si="824"/>
        <v>-46937.285907827609</v>
      </c>
      <c r="BE75" s="6">
        <f t="shared" si="945"/>
        <v>2373.5000000000005</v>
      </c>
      <c r="BF75" s="11">
        <f t="shared" si="825"/>
        <v>-46937.285907827609</v>
      </c>
      <c r="BG75" s="6">
        <f t="shared" ref="BG75:BI75" si="946">BG74+(365/12)</f>
        <v>2373.5000000000005</v>
      </c>
      <c r="BH75" s="11">
        <f t="shared" si="827"/>
        <v>-46937.285907827609</v>
      </c>
      <c r="BI75" s="6">
        <f t="shared" si="946"/>
        <v>2373.5000000000005</v>
      </c>
      <c r="BJ75" s="11">
        <f t="shared" si="828"/>
        <v>-46937.285907827609</v>
      </c>
      <c r="BK75" s="6">
        <f t="shared" ref="BK75:BM75" si="947">BK74+(365/12)</f>
        <v>2373.5000000000005</v>
      </c>
      <c r="BL75" s="11">
        <f t="shared" si="830"/>
        <v>-46937.285907827609</v>
      </c>
      <c r="BM75" s="6">
        <f t="shared" si="947"/>
        <v>2373.5000000000005</v>
      </c>
      <c r="BN75" s="11">
        <f t="shared" si="831"/>
        <v>-46937.285907827609</v>
      </c>
      <c r="BO75" s="6">
        <f t="shared" ref="BO75:BQ75" si="948">BO74+(365/12)</f>
        <v>2373.5000000000005</v>
      </c>
      <c r="BP75" s="11">
        <f t="shared" si="833"/>
        <v>-46937.285907827609</v>
      </c>
      <c r="BQ75" s="6">
        <f t="shared" si="948"/>
        <v>2373.5000000000005</v>
      </c>
      <c r="BR75" s="11">
        <f t="shared" si="834"/>
        <v>-46937.285907827609</v>
      </c>
      <c r="BS75" s="6">
        <f t="shared" ref="BS75:BU75" si="949">BS74+(365/12)</f>
        <v>2373.5000000000005</v>
      </c>
      <c r="BT75" s="11">
        <f t="shared" si="836"/>
        <v>-46937.285907827609</v>
      </c>
      <c r="BU75" s="6">
        <f t="shared" si="949"/>
        <v>2373.5000000000005</v>
      </c>
      <c r="BV75" s="11">
        <f t="shared" si="837"/>
        <v>-46937.285907827609</v>
      </c>
      <c r="BW75" s="6">
        <f t="shared" si="838"/>
        <v>2373.5000000000005</v>
      </c>
      <c r="BX75" s="11">
        <f t="shared" si="839"/>
        <v>-46937.285907827609</v>
      </c>
      <c r="BY75" s="82">
        <f t="shared" si="838"/>
        <v>2373.5000000000005</v>
      </c>
      <c r="BZ75" s="11">
        <f t="shared" si="840"/>
        <v>-46937.285907827609</v>
      </c>
      <c r="CA75" s="4"/>
    </row>
    <row r="76" spans="1:79">
      <c r="A76" s="1" t="str">
        <f t="shared" si="183"/>
        <v/>
      </c>
      <c r="B76" s="1">
        <f t="shared" si="892"/>
        <v>70</v>
      </c>
      <c r="C76" s="13">
        <f t="shared" si="906"/>
        <v>2659353.4976152219</v>
      </c>
      <c r="D76" s="2">
        <f t="shared" si="907"/>
        <v>47863.661751499727</v>
      </c>
      <c r="E76" s="15">
        <f t="shared" si="877"/>
        <v>22219.312490394987</v>
      </c>
      <c r="F76" s="15">
        <f t="shared" si="328"/>
        <v>25644.34926110474</v>
      </c>
      <c r="G76" s="21">
        <f t="shared" si="329"/>
        <v>22219.312490394987</v>
      </c>
      <c r="H76" s="19">
        <f>'rent cash flow (do not modify)'!D75</f>
        <v>0</v>
      </c>
      <c r="I76" s="22">
        <f>'rent cash flow (do not modify)'!E75</f>
        <v>31000</v>
      </c>
      <c r="J76" s="12">
        <f t="shared" si="893"/>
        <v>5255.0502505000004</v>
      </c>
      <c r="K76" s="2">
        <f t="shared" si="908"/>
        <v>416.66666666666669</v>
      </c>
      <c r="L76" s="2">
        <f t="shared" si="909"/>
        <v>83.333333333333329</v>
      </c>
      <c r="M76" s="13">
        <f t="shared" si="910"/>
        <v>166.66666666666666</v>
      </c>
      <c r="N76" s="2">
        <f t="shared" si="911"/>
        <v>83.333333333333329</v>
      </c>
      <c r="O76" s="7">
        <f t="shared" si="330"/>
        <v>9200</v>
      </c>
      <c r="P76" s="15">
        <f t="shared" si="878"/>
        <v>-2842.8</v>
      </c>
      <c r="Q76" s="21">
        <f t="shared" si="879"/>
        <v>-47002.944442467677</v>
      </c>
      <c r="R76" s="4"/>
      <c r="S76" s="6">
        <f t="shared" si="912"/>
        <v>2403.916666666667</v>
      </c>
      <c r="T76" s="10"/>
      <c r="U76" s="6">
        <f t="shared" si="912"/>
        <v>2403.916666666667</v>
      </c>
      <c r="W76" s="6">
        <f t="shared" si="912"/>
        <v>2403.916666666667</v>
      </c>
      <c r="Y76" s="6">
        <f t="shared" si="913"/>
        <v>2403.916666666667</v>
      </c>
      <c r="AA76" s="6">
        <f t="shared" ref="AA76:AC76" si="950">AA75+(365/12)</f>
        <v>2403.916666666667</v>
      </c>
      <c r="AC76" s="6">
        <f t="shared" si="950"/>
        <v>2403.916666666667</v>
      </c>
      <c r="AD76" s="11">
        <f t="shared" si="804"/>
        <v>-47002.944442467677</v>
      </c>
      <c r="AE76" s="6">
        <f t="shared" ref="AE76:AG76" si="951">AE75+(365/12)</f>
        <v>2403.916666666667</v>
      </c>
      <c r="AF76" s="11">
        <f t="shared" si="806"/>
        <v>-47002.944442467677</v>
      </c>
      <c r="AG76" s="6">
        <f t="shared" si="951"/>
        <v>2403.916666666667</v>
      </c>
      <c r="AH76" s="11">
        <f t="shared" si="807"/>
        <v>-47002.944442467677</v>
      </c>
      <c r="AI76" s="6">
        <f t="shared" ref="AI76:AK76" si="952">AI75+(365/12)</f>
        <v>2403.916666666667</v>
      </c>
      <c r="AJ76" s="11">
        <f t="shared" si="809"/>
        <v>-47002.944442467677</v>
      </c>
      <c r="AK76" s="6">
        <f t="shared" si="952"/>
        <v>2403.916666666667</v>
      </c>
      <c r="AL76" s="11">
        <f t="shared" si="810"/>
        <v>-47002.944442467677</v>
      </c>
      <c r="AM76" s="6">
        <f t="shared" ref="AM76:AO76" si="953">AM75+(365/12)</f>
        <v>2403.916666666667</v>
      </c>
      <c r="AN76" s="11">
        <f t="shared" si="812"/>
        <v>-47002.944442467677</v>
      </c>
      <c r="AO76" s="6">
        <f t="shared" si="953"/>
        <v>2403.916666666667</v>
      </c>
      <c r="AP76" s="11">
        <f t="shared" si="813"/>
        <v>-47002.944442467677</v>
      </c>
      <c r="AQ76" s="6">
        <f t="shared" ref="AQ76:AS76" si="954">AQ75+(365/12)</f>
        <v>2403.916666666667</v>
      </c>
      <c r="AR76" s="11">
        <f t="shared" si="815"/>
        <v>-47002.944442467677</v>
      </c>
      <c r="AS76" s="6">
        <f t="shared" si="954"/>
        <v>2403.916666666667</v>
      </c>
      <c r="AT76" s="11">
        <f t="shared" si="816"/>
        <v>-47002.944442467677</v>
      </c>
      <c r="AU76" s="6">
        <f t="shared" ref="AU76:AW76" si="955">AU75+(365/12)</f>
        <v>2403.916666666667</v>
      </c>
      <c r="AV76" s="11">
        <f t="shared" si="818"/>
        <v>-47002.944442467677</v>
      </c>
      <c r="AW76" s="6">
        <f t="shared" si="955"/>
        <v>2403.916666666667</v>
      </c>
      <c r="AX76" s="11">
        <f t="shared" si="819"/>
        <v>-47002.944442467677</v>
      </c>
      <c r="AY76" s="6">
        <f t="shared" ref="AY76:BA76" si="956">AY75+(365/12)</f>
        <v>2403.916666666667</v>
      </c>
      <c r="AZ76" s="11">
        <f t="shared" si="821"/>
        <v>-47002.944442467677</v>
      </c>
      <c r="BA76" s="6">
        <f t="shared" si="956"/>
        <v>2403.916666666667</v>
      </c>
      <c r="BB76" s="11">
        <f t="shared" si="822"/>
        <v>-47002.944442467677</v>
      </c>
      <c r="BC76" s="6">
        <f t="shared" ref="BC76:BE76" si="957">BC75+(365/12)</f>
        <v>2403.916666666667</v>
      </c>
      <c r="BD76" s="11">
        <f t="shared" si="824"/>
        <v>-47002.944442467677</v>
      </c>
      <c r="BE76" s="6">
        <f t="shared" si="957"/>
        <v>2403.916666666667</v>
      </c>
      <c r="BF76" s="11">
        <f t="shared" si="825"/>
        <v>-47002.944442467677</v>
      </c>
      <c r="BG76" s="6">
        <f t="shared" ref="BG76:BI76" si="958">BG75+(365/12)</f>
        <v>2403.916666666667</v>
      </c>
      <c r="BH76" s="11">
        <f t="shared" si="827"/>
        <v>-47002.944442467677</v>
      </c>
      <c r="BI76" s="6">
        <f t="shared" si="958"/>
        <v>2403.916666666667</v>
      </c>
      <c r="BJ76" s="11">
        <f t="shared" si="828"/>
        <v>-47002.944442467677</v>
      </c>
      <c r="BK76" s="6">
        <f t="shared" ref="BK76:BM76" si="959">BK75+(365/12)</f>
        <v>2403.916666666667</v>
      </c>
      <c r="BL76" s="11">
        <f t="shared" si="830"/>
        <v>-47002.944442467677</v>
      </c>
      <c r="BM76" s="6">
        <f t="shared" si="959"/>
        <v>2403.916666666667</v>
      </c>
      <c r="BN76" s="11">
        <f t="shared" si="831"/>
        <v>-47002.944442467677</v>
      </c>
      <c r="BO76" s="6">
        <f t="shared" ref="BO76:BQ76" si="960">BO75+(365/12)</f>
        <v>2403.916666666667</v>
      </c>
      <c r="BP76" s="11">
        <f t="shared" si="833"/>
        <v>-47002.944442467677</v>
      </c>
      <c r="BQ76" s="6">
        <f t="shared" si="960"/>
        <v>2403.916666666667</v>
      </c>
      <c r="BR76" s="11">
        <f t="shared" si="834"/>
        <v>-47002.944442467677</v>
      </c>
      <c r="BS76" s="6">
        <f t="shared" ref="BS76:BU76" si="961">BS75+(365/12)</f>
        <v>2403.916666666667</v>
      </c>
      <c r="BT76" s="11">
        <f t="shared" si="836"/>
        <v>-47002.944442467677</v>
      </c>
      <c r="BU76" s="6">
        <f t="shared" si="961"/>
        <v>2403.916666666667</v>
      </c>
      <c r="BV76" s="11">
        <f t="shared" si="837"/>
        <v>-47002.944442467677</v>
      </c>
      <c r="BW76" s="6">
        <f t="shared" si="838"/>
        <v>2403.916666666667</v>
      </c>
      <c r="BX76" s="11">
        <f t="shared" si="839"/>
        <v>-47002.944442467677</v>
      </c>
      <c r="BY76" s="82">
        <f t="shared" si="838"/>
        <v>2403.916666666667</v>
      </c>
      <c r="BZ76" s="11">
        <f t="shared" si="840"/>
        <v>-47002.944442467677</v>
      </c>
      <c r="CA76" s="4"/>
    </row>
    <row r="77" spans="1:79">
      <c r="A77" s="1" t="str">
        <f t="shared" si="183"/>
        <v/>
      </c>
      <c r="B77" s="1">
        <f t="shared" si="892"/>
        <v>71</v>
      </c>
      <c r="C77" s="13">
        <f t="shared" si="906"/>
        <v>2633709.1483541173</v>
      </c>
      <c r="D77" s="2">
        <f t="shared" si="907"/>
        <v>47863.661751499727</v>
      </c>
      <c r="E77" s="15">
        <f t="shared" si="877"/>
        <v>22005.049959912943</v>
      </c>
      <c r="F77" s="15">
        <f t="shared" si="328"/>
        <v>25858.611791586784</v>
      </c>
      <c r="G77" s="21">
        <f t="shared" si="329"/>
        <v>22005.049959912943</v>
      </c>
      <c r="H77" s="19">
        <f>'rent cash flow (do not modify)'!D76</f>
        <v>0</v>
      </c>
      <c r="I77" s="22">
        <f>'rent cash flow (do not modify)'!E76</f>
        <v>31000</v>
      </c>
      <c r="J77" s="12">
        <f t="shared" si="893"/>
        <v>5255.0502505000004</v>
      </c>
      <c r="K77" s="2">
        <f t="shared" si="908"/>
        <v>416.66666666666669</v>
      </c>
      <c r="L77" s="2">
        <f t="shared" si="909"/>
        <v>83.333333333333329</v>
      </c>
      <c r="M77" s="13">
        <f t="shared" si="910"/>
        <v>166.66666666666666</v>
      </c>
      <c r="N77" s="2">
        <f t="shared" si="911"/>
        <v>83.333333333333329</v>
      </c>
      <c r="O77" s="7">
        <f t="shared" si="330"/>
        <v>9200</v>
      </c>
      <c r="P77" s="15">
        <f t="shared" si="878"/>
        <v>-2842.8</v>
      </c>
      <c r="Q77" s="21">
        <f t="shared" si="879"/>
        <v>-47069.15156438663</v>
      </c>
      <c r="R77" s="4"/>
      <c r="S77" s="6">
        <f t="shared" si="912"/>
        <v>2434.3333333333335</v>
      </c>
      <c r="T77" s="10"/>
      <c r="U77" s="6">
        <f t="shared" si="912"/>
        <v>2434.3333333333335</v>
      </c>
      <c r="W77" s="6">
        <f t="shared" si="912"/>
        <v>2434.3333333333335</v>
      </c>
      <c r="Y77" s="6">
        <f t="shared" si="913"/>
        <v>2434.3333333333335</v>
      </c>
      <c r="AA77" s="6">
        <f t="shared" ref="AA77:AC77" si="962">AA76+(365/12)</f>
        <v>2434.3333333333335</v>
      </c>
      <c r="AC77" s="6">
        <f t="shared" si="962"/>
        <v>2434.3333333333335</v>
      </c>
      <c r="AD77" s="11">
        <f t="shared" si="804"/>
        <v>-47069.15156438663</v>
      </c>
      <c r="AE77" s="6">
        <f t="shared" ref="AE77:AG77" si="963">AE76+(365/12)</f>
        <v>2434.3333333333335</v>
      </c>
      <c r="AF77" s="11">
        <f t="shared" si="806"/>
        <v>-47069.15156438663</v>
      </c>
      <c r="AG77" s="6">
        <f t="shared" si="963"/>
        <v>2434.3333333333335</v>
      </c>
      <c r="AH77" s="11">
        <f t="shared" si="807"/>
        <v>-47069.15156438663</v>
      </c>
      <c r="AI77" s="6">
        <f t="shared" ref="AI77:AK77" si="964">AI76+(365/12)</f>
        <v>2434.3333333333335</v>
      </c>
      <c r="AJ77" s="11">
        <f t="shared" si="809"/>
        <v>-47069.15156438663</v>
      </c>
      <c r="AK77" s="6">
        <f t="shared" si="964"/>
        <v>2434.3333333333335</v>
      </c>
      <c r="AL77" s="11">
        <f t="shared" si="810"/>
        <v>-47069.15156438663</v>
      </c>
      <c r="AM77" s="6">
        <f t="shared" ref="AM77:AO77" si="965">AM76+(365/12)</f>
        <v>2434.3333333333335</v>
      </c>
      <c r="AN77" s="11">
        <f t="shared" si="812"/>
        <v>-47069.15156438663</v>
      </c>
      <c r="AO77" s="6">
        <f t="shared" si="965"/>
        <v>2434.3333333333335</v>
      </c>
      <c r="AP77" s="11">
        <f t="shared" si="813"/>
        <v>-47069.15156438663</v>
      </c>
      <c r="AQ77" s="6">
        <f t="shared" ref="AQ77:AS77" si="966">AQ76+(365/12)</f>
        <v>2434.3333333333335</v>
      </c>
      <c r="AR77" s="11">
        <f t="shared" si="815"/>
        <v>-47069.15156438663</v>
      </c>
      <c r="AS77" s="6">
        <f t="shared" si="966"/>
        <v>2434.3333333333335</v>
      </c>
      <c r="AT77" s="11">
        <f t="shared" si="816"/>
        <v>-47069.15156438663</v>
      </c>
      <c r="AU77" s="6">
        <f t="shared" ref="AU77:AW77" si="967">AU76+(365/12)</f>
        <v>2434.3333333333335</v>
      </c>
      <c r="AV77" s="11">
        <f t="shared" si="818"/>
        <v>-47069.15156438663</v>
      </c>
      <c r="AW77" s="6">
        <f t="shared" si="967"/>
        <v>2434.3333333333335</v>
      </c>
      <c r="AX77" s="11">
        <f t="shared" si="819"/>
        <v>-47069.15156438663</v>
      </c>
      <c r="AY77" s="6">
        <f t="shared" ref="AY77:BA77" si="968">AY76+(365/12)</f>
        <v>2434.3333333333335</v>
      </c>
      <c r="AZ77" s="11">
        <f t="shared" si="821"/>
        <v>-47069.15156438663</v>
      </c>
      <c r="BA77" s="6">
        <f t="shared" si="968"/>
        <v>2434.3333333333335</v>
      </c>
      <c r="BB77" s="11">
        <f t="shared" si="822"/>
        <v>-47069.15156438663</v>
      </c>
      <c r="BC77" s="6">
        <f t="shared" ref="BC77:BE77" si="969">BC76+(365/12)</f>
        <v>2434.3333333333335</v>
      </c>
      <c r="BD77" s="11">
        <f t="shared" si="824"/>
        <v>-47069.15156438663</v>
      </c>
      <c r="BE77" s="6">
        <f t="shared" si="969"/>
        <v>2434.3333333333335</v>
      </c>
      <c r="BF77" s="11">
        <f t="shared" si="825"/>
        <v>-47069.15156438663</v>
      </c>
      <c r="BG77" s="6">
        <f t="shared" ref="BG77:BI77" si="970">BG76+(365/12)</f>
        <v>2434.3333333333335</v>
      </c>
      <c r="BH77" s="11">
        <f t="shared" si="827"/>
        <v>-47069.15156438663</v>
      </c>
      <c r="BI77" s="6">
        <f t="shared" si="970"/>
        <v>2434.3333333333335</v>
      </c>
      <c r="BJ77" s="11">
        <f t="shared" si="828"/>
        <v>-47069.15156438663</v>
      </c>
      <c r="BK77" s="6">
        <f t="shared" ref="BK77:BM77" si="971">BK76+(365/12)</f>
        <v>2434.3333333333335</v>
      </c>
      <c r="BL77" s="11">
        <f t="shared" si="830"/>
        <v>-47069.15156438663</v>
      </c>
      <c r="BM77" s="6">
        <f t="shared" si="971"/>
        <v>2434.3333333333335</v>
      </c>
      <c r="BN77" s="11">
        <f t="shared" si="831"/>
        <v>-47069.15156438663</v>
      </c>
      <c r="BO77" s="6">
        <f t="shared" ref="BO77:BQ77" si="972">BO76+(365/12)</f>
        <v>2434.3333333333335</v>
      </c>
      <c r="BP77" s="11">
        <f t="shared" si="833"/>
        <v>-47069.15156438663</v>
      </c>
      <c r="BQ77" s="6">
        <f t="shared" si="972"/>
        <v>2434.3333333333335</v>
      </c>
      <c r="BR77" s="11">
        <f t="shared" si="834"/>
        <v>-47069.15156438663</v>
      </c>
      <c r="BS77" s="6">
        <f t="shared" ref="BS77:BU77" si="973">BS76+(365/12)</f>
        <v>2434.3333333333335</v>
      </c>
      <c r="BT77" s="11">
        <f t="shared" si="836"/>
        <v>-47069.15156438663</v>
      </c>
      <c r="BU77" s="6">
        <f t="shared" si="973"/>
        <v>2434.3333333333335</v>
      </c>
      <c r="BV77" s="11">
        <f t="shared" si="837"/>
        <v>-47069.15156438663</v>
      </c>
      <c r="BW77" s="6">
        <f t="shared" si="838"/>
        <v>2434.3333333333335</v>
      </c>
      <c r="BX77" s="11">
        <f t="shared" si="839"/>
        <v>-47069.15156438663</v>
      </c>
      <c r="BY77" s="82">
        <f t="shared" si="838"/>
        <v>2434.3333333333335</v>
      </c>
      <c r="BZ77" s="11">
        <f t="shared" si="840"/>
        <v>-47069.15156438663</v>
      </c>
      <c r="CA77" s="4"/>
    </row>
    <row r="78" spans="1:79">
      <c r="A78" s="1" t="str">
        <f t="shared" si="183"/>
        <v/>
      </c>
      <c r="B78" s="1">
        <f t="shared" si="892"/>
        <v>72</v>
      </c>
      <c r="C78" s="13">
        <f t="shared" si="906"/>
        <v>2607850.5365625303</v>
      </c>
      <c r="D78" s="2">
        <f t="shared" si="907"/>
        <v>47863.661751499727</v>
      </c>
      <c r="E78" s="15">
        <f t="shared" si="877"/>
        <v>21788.997232631551</v>
      </c>
      <c r="F78" s="15">
        <f t="shared" si="328"/>
        <v>26074.664518868176</v>
      </c>
      <c r="G78" s="21">
        <f t="shared" si="329"/>
        <v>21788.997232631551</v>
      </c>
      <c r="H78" s="19">
        <f>'rent cash flow (do not modify)'!D77</f>
        <v>0</v>
      </c>
      <c r="I78" s="22">
        <f>'rent cash flow (do not modify)'!E77</f>
        <v>31000</v>
      </c>
      <c r="J78" s="12">
        <f t="shared" si="893"/>
        <v>5255.0502505000004</v>
      </c>
      <c r="K78" s="2">
        <f t="shared" si="908"/>
        <v>416.66666666666669</v>
      </c>
      <c r="L78" s="2">
        <f t="shared" si="909"/>
        <v>83.333333333333329</v>
      </c>
      <c r="M78" s="13">
        <f t="shared" si="910"/>
        <v>166.66666666666666</v>
      </c>
      <c r="N78" s="2">
        <f t="shared" si="911"/>
        <v>83.333333333333329</v>
      </c>
      <c r="O78" s="7">
        <f t="shared" si="330"/>
        <v>9200</v>
      </c>
      <c r="P78" s="15">
        <f t="shared" si="878"/>
        <v>-2842.8</v>
      </c>
      <c r="Q78" s="21">
        <f t="shared" si="879"/>
        <v>-47135.911857116575</v>
      </c>
      <c r="R78" s="4"/>
      <c r="S78" s="6">
        <f t="shared" si="912"/>
        <v>2464.75</v>
      </c>
      <c r="T78" s="10"/>
      <c r="U78" s="6">
        <f t="shared" si="912"/>
        <v>2464.75</v>
      </c>
      <c r="W78" s="6">
        <f t="shared" si="912"/>
        <v>2464.75</v>
      </c>
      <c r="Y78" s="6">
        <f t="shared" si="913"/>
        <v>2464.75</v>
      </c>
      <c r="AA78" s="6">
        <f t="shared" ref="AA78:AC78" si="974">AA77+(365/12)</f>
        <v>2464.75</v>
      </c>
      <c r="AC78" s="6">
        <f t="shared" si="974"/>
        <v>2464.75</v>
      </c>
      <c r="AD78" s="11">
        <f t="shared" si="804"/>
        <v>-47135.911857116575</v>
      </c>
      <c r="AE78" s="6">
        <f t="shared" ref="AE78:AG78" si="975">AE77+(365/12)</f>
        <v>2464.75</v>
      </c>
      <c r="AF78" s="11">
        <f t="shared" si="806"/>
        <v>-47135.911857116575</v>
      </c>
      <c r="AG78" s="6">
        <f t="shared" si="975"/>
        <v>2464.75</v>
      </c>
      <c r="AH78" s="11">
        <f t="shared" si="807"/>
        <v>-47135.911857116575</v>
      </c>
      <c r="AI78" s="6">
        <f t="shared" ref="AI78:AK78" si="976">AI77+(365/12)</f>
        <v>2464.75</v>
      </c>
      <c r="AJ78" s="11">
        <f t="shared" si="809"/>
        <v>-47135.911857116575</v>
      </c>
      <c r="AK78" s="6">
        <f t="shared" si="976"/>
        <v>2464.75</v>
      </c>
      <c r="AL78" s="11">
        <f t="shared" si="810"/>
        <v>-47135.911857116575</v>
      </c>
      <c r="AM78" s="6">
        <f t="shared" ref="AM78:AO78" si="977">AM77+(365/12)</f>
        <v>2464.75</v>
      </c>
      <c r="AN78" s="11">
        <f t="shared" si="812"/>
        <v>-47135.911857116575</v>
      </c>
      <c r="AO78" s="6">
        <f t="shared" si="977"/>
        <v>2464.75</v>
      </c>
      <c r="AP78" s="11">
        <f t="shared" si="813"/>
        <v>-47135.911857116575</v>
      </c>
      <c r="AQ78" s="6">
        <f t="shared" ref="AQ78:AS78" si="978">AQ77+(365/12)</f>
        <v>2464.75</v>
      </c>
      <c r="AR78" s="11">
        <f t="shared" si="815"/>
        <v>-47135.911857116575</v>
      </c>
      <c r="AS78" s="6">
        <f t="shared" si="978"/>
        <v>2464.75</v>
      </c>
      <c r="AT78" s="11">
        <f t="shared" si="816"/>
        <v>-47135.911857116575</v>
      </c>
      <c r="AU78" s="6">
        <f t="shared" ref="AU78:AW78" si="979">AU77+(365/12)</f>
        <v>2464.75</v>
      </c>
      <c r="AV78" s="11">
        <f t="shared" si="818"/>
        <v>-47135.911857116575</v>
      </c>
      <c r="AW78" s="6">
        <f t="shared" si="979"/>
        <v>2464.75</v>
      </c>
      <c r="AX78" s="11">
        <f t="shared" si="819"/>
        <v>-47135.911857116575</v>
      </c>
      <c r="AY78" s="6">
        <f t="shared" ref="AY78:BA78" si="980">AY77+(365/12)</f>
        <v>2464.75</v>
      </c>
      <c r="AZ78" s="11">
        <f t="shared" si="821"/>
        <v>-47135.911857116575</v>
      </c>
      <c r="BA78" s="6">
        <f t="shared" si="980"/>
        <v>2464.75</v>
      </c>
      <c r="BB78" s="11">
        <f t="shared" si="822"/>
        <v>-47135.911857116575</v>
      </c>
      <c r="BC78" s="6">
        <f t="shared" ref="BC78:BE78" si="981">BC77+(365/12)</f>
        <v>2464.75</v>
      </c>
      <c r="BD78" s="11">
        <f t="shared" si="824"/>
        <v>-47135.911857116575</v>
      </c>
      <c r="BE78" s="6">
        <f t="shared" si="981"/>
        <v>2464.75</v>
      </c>
      <c r="BF78" s="11">
        <f t="shared" si="825"/>
        <v>-47135.911857116575</v>
      </c>
      <c r="BG78" s="6">
        <f t="shared" ref="BG78:BI78" si="982">BG77+(365/12)</f>
        <v>2464.75</v>
      </c>
      <c r="BH78" s="11">
        <f t="shared" si="827"/>
        <v>-47135.911857116575</v>
      </c>
      <c r="BI78" s="6">
        <f t="shared" si="982"/>
        <v>2464.75</v>
      </c>
      <c r="BJ78" s="11">
        <f t="shared" si="828"/>
        <v>-47135.911857116575</v>
      </c>
      <c r="BK78" s="6">
        <f t="shared" ref="BK78:BM78" si="983">BK77+(365/12)</f>
        <v>2464.75</v>
      </c>
      <c r="BL78" s="11">
        <f t="shared" si="830"/>
        <v>-47135.911857116575</v>
      </c>
      <c r="BM78" s="6">
        <f t="shared" si="983"/>
        <v>2464.75</v>
      </c>
      <c r="BN78" s="11">
        <f t="shared" si="831"/>
        <v>-47135.911857116575</v>
      </c>
      <c r="BO78" s="6">
        <f t="shared" ref="BO78:BQ78" si="984">BO77+(365/12)</f>
        <v>2464.75</v>
      </c>
      <c r="BP78" s="11">
        <f t="shared" si="833"/>
        <v>-47135.911857116575</v>
      </c>
      <c r="BQ78" s="6">
        <f t="shared" si="984"/>
        <v>2464.75</v>
      </c>
      <c r="BR78" s="11">
        <f t="shared" si="834"/>
        <v>-47135.911857116575</v>
      </c>
      <c r="BS78" s="6">
        <f t="shared" ref="BS78:BU78" si="985">BS77+(365/12)</f>
        <v>2464.75</v>
      </c>
      <c r="BT78" s="11">
        <f t="shared" si="836"/>
        <v>-47135.911857116575</v>
      </c>
      <c r="BU78" s="6">
        <f t="shared" si="985"/>
        <v>2464.75</v>
      </c>
      <c r="BV78" s="11">
        <f t="shared" si="837"/>
        <v>-47135.911857116575</v>
      </c>
      <c r="BW78" s="6">
        <f t="shared" si="838"/>
        <v>2464.75</v>
      </c>
      <c r="BX78" s="11">
        <f t="shared" si="839"/>
        <v>-47135.911857116575</v>
      </c>
      <c r="BY78" s="82">
        <f t="shared" si="838"/>
        <v>2464.75</v>
      </c>
      <c r="BZ78" s="11">
        <f t="shared" si="840"/>
        <v>-47135.911857116575</v>
      </c>
      <c r="CA78" s="4"/>
    </row>
    <row r="79" spans="1:79">
      <c r="A79" s="18">
        <f t="shared" si="183"/>
        <v>7</v>
      </c>
      <c r="B79" s="18">
        <f t="shared" si="892"/>
        <v>73</v>
      </c>
      <c r="C79" s="19">
        <f t="shared" si="906"/>
        <v>2581775.8720436622</v>
      </c>
      <c r="D79" s="22">
        <f t="shared" si="907"/>
        <v>47863.661751499727</v>
      </c>
      <c r="E79" s="22">
        <f t="shared" si="877"/>
        <v>21571.139351177848</v>
      </c>
      <c r="F79" s="22">
        <f t="shared" si="328"/>
        <v>26292.522400321879</v>
      </c>
      <c r="G79" s="23">
        <f t="shared" si="329"/>
        <v>21571.139351177848</v>
      </c>
      <c r="H79" s="19">
        <f>'rent cash flow (do not modify)'!D78</f>
        <v>28000</v>
      </c>
      <c r="I79" s="22">
        <f>'rent cash flow (do not modify)'!E78</f>
        <v>28000</v>
      </c>
      <c r="J79" s="23">
        <f t="shared" si="893"/>
        <v>5307.6007530050001</v>
      </c>
      <c r="K79" s="22">
        <f t="shared" si="908"/>
        <v>416.66666666666669</v>
      </c>
      <c r="L79" s="22">
        <f t="shared" si="909"/>
        <v>83.333333333333329</v>
      </c>
      <c r="M79" s="19">
        <f t="shared" si="910"/>
        <v>166.66666666666666</v>
      </c>
      <c r="N79" s="22">
        <f t="shared" si="911"/>
        <v>83.333333333333329</v>
      </c>
      <c r="O79" s="18">
        <f t="shared" si="330"/>
        <v>8300</v>
      </c>
      <c r="P79" s="22">
        <f t="shared" si="878"/>
        <v>21912.7</v>
      </c>
      <c r="Q79" s="23">
        <f t="shared" si="879"/>
        <v>-25343.080444990774</v>
      </c>
      <c r="R79" s="4"/>
      <c r="S79" s="6">
        <f t="shared" si="912"/>
        <v>2495.1666666666665</v>
      </c>
      <c r="T79" s="20"/>
      <c r="U79" s="6">
        <f t="shared" si="912"/>
        <v>2495.1666666666665</v>
      </c>
      <c r="V79" s="20"/>
      <c r="W79" s="6">
        <f t="shared" si="912"/>
        <v>2495.1666666666665</v>
      </c>
      <c r="X79" s="20"/>
      <c r="Y79" s="6">
        <f t="shared" si="913"/>
        <v>2495.1666666666665</v>
      </c>
      <c r="Z79" s="20"/>
      <c r="AA79" s="6">
        <f t="shared" ref="AA79:AC79" si="986">AA78+(365/12)</f>
        <v>2495.1666666666665</v>
      </c>
      <c r="AB79" s="20"/>
      <c r="AC79" s="6">
        <f t="shared" si="986"/>
        <v>2495.1666666666665</v>
      </c>
      <c r="AD79" s="20">
        <f>value*(1+appr)^(A79-1)-C79-IF((A79-1)&lt;=penaltyy,sqft*pamt,0)</f>
        <v>6276029.127956342</v>
      </c>
      <c r="AE79" s="6">
        <f t="shared" ref="AE79:AG79" si="987">AE78+(365/12)</f>
        <v>2495.1666666666665</v>
      </c>
      <c r="AF79" s="20">
        <f t="shared" ref="AF79:AF90" si="988">Q79</f>
        <v>-25343.080444990774</v>
      </c>
      <c r="AG79" s="6">
        <f t="shared" si="987"/>
        <v>2495.1666666666665</v>
      </c>
      <c r="AH79" s="20">
        <f t="shared" ref="AH79:AH90" si="989">Q79</f>
        <v>-25343.080444990774</v>
      </c>
      <c r="AI79" s="6">
        <f t="shared" ref="AI79:AK79" si="990">AI78+(365/12)</f>
        <v>2495.1666666666665</v>
      </c>
      <c r="AJ79" s="20">
        <f t="shared" ref="AJ79:AJ90" si="991">Q79</f>
        <v>-25343.080444990774</v>
      </c>
      <c r="AK79" s="6">
        <f t="shared" si="990"/>
        <v>2495.1666666666665</v>
      </c>
      <c r="AL79" s="20">
        <f t="shared" ref="AL79:AL90" si="992">Q79</f>
        <v>-25343.080444990774</v>
      </c>
      <c r="AM79" s="6">
        <f t="shared" ref="AM79:AO79" si="993">AM78+(365/12)</f>
        <v>2495.1666666666665</v>
      </c>
      <c r="AN79" s="20">
        <f t="shared" ref="AN79:AN90" si="994">Q79</f>
        <v>-25343.080444990774</v>
      </c>
      <c r="AO79" s="6">
        <f t="shared" si="993"/>
        <v>2495.1666666666665</v>
      </c>
      <c r="AP79" s="20">
        <f t="shared" ref="AP79:AP90" si="995">Q79</f>
        <v>-25343.080444990774</v>
      </c>
      <c r="AQ79" s="6">
        <f t="shared" ref="AQ79:AS79" si="996">AQ78+(365/12)</f>
        <v>2495.1666666666665</v>
      </c>
      <c r="AR79" s="20">
        <f t="shared" ref="AR79:AR90" si="997">Q79</f>
        <v>-25343.080444990774</v>
      </c>
      <c r="AS79" s="6">
        <f t="shared" si="996"/>
        <v>2495.1666666666665</v>
      </c>
      <c r="AT79" s="20">
        <f t="shared" ref="AT79:AT90" si="998">Q79</f>
        <v>-25343.080444990774</v>
      </c>
      <c r="AU79" s="6">
        <f t="shared" ref="AU79:AW79" si="999">AU78+(365/12)</f>
        <v>2495.1666666666665</v>
      </c>
      <c r="AV79" s="20">
        <f t="shared" ref="AV79:AV90" si="1000">Q79</f>
        <v>-25343.080444990774</v>
      </c>
      <c r="AW79" s="6">
        <f t="shared" si="999"/>
        <v>2495.1666666666665</v>
      </c>
      <c r="AX79" s="20">
        <f t="shared" ref="AX79:AX90" si="1001">Q79</f>
        <v>-25343.080444990774</v>
      </c>
      <c r="AY79" s="6">
        <f t="shared" ref="AY79:BA79" si="1002">AY78+(365/12)</f>
        <v>2495.1666666666665</v>
      </c>
      <c r="AZ79" s="20">
        <f t="shared" ref="AZ79:AZ90" si="1003">Q79</f>
        <v>-25343.080444990774</v>
      </c>
      <c r="BA79" s="6">
        <f t="shared" si="1002"/>
        <v>2495.1666666666665</v>
      </c>
      <c r="BB79" s="20">
        <f t="shared" ref="BB79:BB90" si="1004">Q79</f>
        <v>-25343.080444990774</v>
      </c>
      <c r="BC79" s="6">
        <f t="shared" ref="BC79:BE79" si="1005">BC78+(365/12)</f>
        <v>2495.1666666666665</v>
      </c>
      <c r="BD79" s="20">
        <f t="shared" ref="BD79:BD90" si="1006">Q79</f>
        <v>-25343.080444990774</v>
      </c>
      <c r="BE79" s="6">
        <f t="shared" si="1005"/>
        <v>2495.1666666666665</v>
      </c>
      <c r="BF79" s="20">
        <f t="shared" ref="BF79:BF90" si="1007">Q79</f>
        <v>-25343.080444990774</v>
      </c>
      <c r="BG79" s="6">
        <f t="shared" ref="BG79:BI79" si="1008">BG78+(365/12)</f>
        <v>2495.1666666666665</v>
      </c>
      <c r="BH79" s="20">
        <f t="shared" ref="BH79:BH90" si="1009">Q79</f>
        <v>-25343.080444990774</v>
      </c>
      <c r="BI79" s="6">
        <f t="shared" si="1008"/>
        <v>2495.1666666666665</v>
      </c>
      <c r="BJ79" s="20">
        <f t="shared" ref="BJ79:BJ90" si="1010">Q79</f>
        <v>-25343.080444990774</v>
      </c>
      <c r="BK79" s="6">
        <f t="shared" ref="BK79:BM79" si="1011">BK78+(365/12)</f>
        <v>2495.1666666666665</v>
      </c>
      <c r="BL79" s="20">
        <f t="shared" ref="BL79:BL90" si="1012">Q79</f>
        <v>-25343.080444990774</v>
      </c>
      <c r="BM79" s="6">
        <f t="shared" si="1011"/>
        <v>2495.1666666666665</v>
      </c>
      <c r="BN79" s="20">
        <f t="shared" ref="BN79:BN90" si="1013">Q79</f>
        <v>-25343.080444990774</v>
      </c>
      <c r="BO79" s="6">
        <f t="shared" ref="BO79:BQ79" si="1014">BO78+(365/12)</f>
        <v>2495.1666666666665</v>
      </c>
      <c r="BP79" s="20">
        <f t="shared" ref="BP79:BP90" si="1015">Q79</f>
        <v>-25343.080444990774</v>
      </c>
      <c r="BQ79" s="6">
        <f t="shared" si="1014"/>
        <v>2495.1666666666665</v>
      </c>
      <c r="BR79" s="20">
        <f t="shared" ref="BR79:BR90" si="1016">Q79</f>
        <v>-25343.080444990774</v>
      </c>
      <c r="BS79" s="6">
        <f t="shared" ref="BS79:BU79" si="1017">BS78+(365/12)</f>
        <v>2495.1666666666665</v>
      </c>
      <c r="BT79" s="20">
        <f t="shared" ref="BT79:BT90" si="1018">Q79</f>
        <v>-25343.080444990774</v>
      </c>
      <c r="BU79" s="6">
        <f t="shared" si="1017"/>
        <v>2495.1666666666665</v>
      </c>
      <c r="BV79" s="20">
        <f t="shared" ref="BV79:BV90" si="1019">Q79</f>
        <v>-25343.080444990774</v>
      </c>
      <c r="BW79" s="6">
        <f t="shared" si="838"/>
        <v>2495.1666666666665</v>
      </c>
      <c r="BX79" s="20">
        <f t="shared" ref="BX79:BX90" si="1020">Q79</f>
        <v>-25343.080444990774</v>
      </c>
      <c r="BY79" s="82">
        <f t="shared" si="838"/>
        <v>2495.1666666666665</v>
      </c>
      <c r="BZ79" s="20">
        <f t="shared" ref="BZ79:BZ90" si="1021">Q79</f>
        <v>-25343.080444990774</v>
      </c>
      <c r="CA79" s="4"/>
    </row>
    <row r="80" spans="1:79">
      <c r="A80" s="1" t="str">
        <f t="shared" si="183"/>
        <v/>
      </c>
      <c r="B80" s="1">
        <f t="shared" si="892"/>
        <v>74</v>
      </c>
      <c r="C80" s="13">
        <f t="shared" si="906"/>
        <v>2555483.3496433403</v>
      </c>
      <c r="D80" s="2">
        <f t="shared" si="907"/>
        <v>47863.661751499727</v>
      </c>
      <c r="E80" s="15">
        <f t="shared" si="877"/>
        <v>21351.46123320769</v>
      </c>
      <c r="F80" s="15">
        <f t="shared" si="328"/>
        <v>26512.200518292037</v>
      </c>
      <c r="G80" s="21">
        <f t="shared" si="329"/>
        <v>21351.46123320769</v>
      </c>
      <c r="H80" s="19">
        <f>'rent cash flow (do not modify)'!D79</f>
        <v>28000</v>
      </c>
      <c r="I80" s="22">
        <f>'rent cash flow (do not modify)'!E79</f>
        <v>28000</v>
      </c>
      <c r="J80" s="21">
        <f t="shared" si="893"/>
        <v>5307.6007530050001</v>
      </c>
      <c r="K80" s="15">
        <f t="shared" si="908"/>
        <v>416.66666666666669</v>
      </c>
      <c r="L80" s="15">
        <f t="shared" si="909"/>
        <v>83.333333333333329</v>
      </c>
      <c r="M80" s="16">
        <f t="shared" si="910"/>
        <v>166.66666666666666</v>
      </c>
      <c r="N80" s="15">
        <f t="shared" si="911"/>
        <v>83.333333333333329</v>
      </c>
      <c r="O80" s="7">
        <f t="shared" si="330"/>
        <v>8300</v>
      </c>
      <c r="P80" s="15">
        <f t="shared" si="878"/>
        <v>21912.7</v>
      </c>
      <c r="Q80" s="21">
        <f t="shared" si="879"/>
        <v>-25410.960983443554</v>
      </c>
      <c r="R80" s="4"/>
      <c r="S80" s="6">
        <f t="shared" si="912"/>
        <v>2525.583333333333</v>
      </c>
      <c r="T80" s="10"/>
      <c r="U80" s="6">
        <f t="shared" si="912"/>
        <v>2525.583333333333</v>
      </c>
      <c r="W80" s="6">
        <f t="shared" si="912"/>
        <v>2525.583333333333</v>
      </c>
      <c r="Y80" s="6">
        <f t="shared" si="913"/>
        <v>2525.583333333333</v>
      </c>
      <c r="AA80" s="6">
        <f t="shared" ref="AA80:AC80" si="1022">AA79+(365/12)</f>
        <v>2525.583333333333</v>
      </c>
      <c r="AC80" s="6">
        <f t="shared" si="1022"/>
        <v>2525.583333333333</v>
      </c>
      <c r="AE80" s="6">
        <f t="shared" ref="AE80:AG80" si="1023">AE79+(365/12)</f>
        <v>2525.583333333333</v>
      </c>
      <c r="AF80" s="11">
        <f t="shared" si="988"/>
        <v>-25410.960983443554</v>
      </c>
      <c r="AG80" s="6">
        <f t="shared" si="1023"/>
        <v>2525.583333333333</v>
      </c>
      <c r="AH80" s="11">
        <f t="shared" si="989"/>
        <v>-25410.960983443554</v>
      </c>
      <c r="AI80" s="6">
        <f t="shared" ref="AI80:AK80" si="1024">AI79+(365/12)</f>
        <v>2525.583333333333</v>
      </c>
      <c r="AJ80" s="11">
        <f t="shared" si="991"/>
        <v>-25410.960983443554</v>
      </c>
      <c r="AK80" s="6">
        <f t="shared" si="1024"/>
        <v>2525.583333333333</v>
      </c>
      <c r="AL80" s="11">
        <f t="shared" si="992"/>
        <v>-25410.960983443554</v>
      </c>
      <c r="AM80" s="6">
        <f t="shared" ref="AM80:AO80" si="1025">AM79+(365/12)</f>
        <v>2525.583333333333</v>
      </c>
      <c r="AN80" s="11">
        <f t="shared" si="994"/>
        <v>-25410.960983443554</v>
      </c>
      <c r="AO80" s="6">
        <f t="shared" si="1025"/>
        <v>2525.583333333333</v>
      </c>
      <c r="AP80" s="11">
        <f t="shared" si="995"/>
        <v>-25410.960983443554</v>
      </c>
      <c r="AQ80" s="6">
        <f t="shared" ref="AQ80:AS80" si="1026">AQ79+(365/12)</f>
        <v>2525.583333333333</v>
      </c>
      <c r="AR80" s="11">
        <f t="shared" si="997"/>
        <v>-25410.960983443554</v>
      </c>
      <c r="AS80" s="6">
        <f t="shared" si="1026"/>
        <v>2525.583333333333</v>
      </c>
      <c r="AT80" s="11">
        <f t="shared" si="998"/>
        <v>-25410.960983443554</v>
      </c>
      <c r="AU80" s="6">
        <f t="shared" ref="AU80:AW80" si="1027">AU79+(365/12)</f>
        <v>2525.583333333333</v>
      </c>
      <c r="AV80" s="11">
        <f t="shared" si="1000"/>
        <v>-25410.960983443554</v>
      </c>
      <c r="AW80" s="6">
        <f t="shared" si="1027"/>
        <v>2525.583333333333</v>
      </c>
      <c r="AX80" s="11">
        <f t="shared" si="1001"/>
        <v>-25410.960983443554</v>
      </c>
      <c r="AY80" s="6">
        <f t="shared" ref="AY80:BA80" si="1028">AY79+(365/12)</f>
        <v>2525.583333333333</v>
      </c>
      <c r="AZ80" s="11">
        <f t="shared" si="1003"/>
        <v>-25410.960983443554</v>
      </c>
      <c r="BA80" s="6">
        <f t="shared" si="1028"/>
        <v>2525.583333333333</v>
      </c>
      <c r="BB80" s="11">
        <f t="shared" si="1004"/>
        <v>-25410.960983443554</v>
      </c>
      <c r="BC80" s="6">
        <f t="shared" ref="BC80:BE80" si="1029">BC79+(365/12)</f>
        <v>2525.583333333333</v>
      </c>
      <c r="BD80" s="11">
        <f t="shared" si="1006"/>
        <v>-25410.960983443554</v>
      </c>
      <c r="BE80" s="6">
        <f t="shared" si="1029"/>
        <v>2525.583333333333</v>
      </c>
      <c r="BF80" s="11">
        <f t="shared" si="1007"/>
        <v>-25410.960983443554</v>
      </c>
      <c r="BG80" s="6">
        <f t="shared" ref="BG80:BI80" si="1030">BG79+(365/12)</f>
        <v>2525.583333333333</v>
      </c>
      <c r="BH80" s="11">
        <f t="shared" si="1009"/>
        <v>-25410.960983443554</v>
      </c>
      <c r="BI80" s="6">
        <f t="shared" si="1030"/>
        <v>2525.583333333333</v>
      </c>
      <c r="BJ80" s="11">
        <f t="shared" si="1010"/>
        <v>-25410.960983443554</v>
      </c>
      <c r="BK80" s="6">
        <f t="shared" ref="BK80:BM80" si="1031">BK79+(365/12)</f>
        <v>2525.583333333333</v>
      </c>
      <c r="BL80" s="11">
        <f t="shared" si="1012"/>
        <v>-25410.960983443554</v>
      </c>
      <c r="BM80" s="6">
        <f t="shared" si="1031"/>
        <v>2525.583333333333</v>
      </c>
      <c r="BN80" s="11">
        <f t="shared" si="1013"/>
        <v>-25410.960983443554</v>
      </c>
      <c r="BO80" s="6">
        <f t="shared" ref="BO80:BQ80" si="1032">BO79+(365/12)</f>
        <v>2525.583333333333</v>
      </c>
      <c r="BP80" s="11">
        <f t="shared" si="1015"/>
        <v>-25410.960983443554</v>
      </c>
      <c r="BQ80" s="6">
        <f t="shared" si="1032"/>
        <v>2525.583333333333</v>
      </c>
      <c r="BR80" s="11">
        <f t="shared" si="1016"/>
        <v>-25410.960983443554</v>
      </c>
      <c r="BS80" s="6">
        <f t="shared" ref="BS80:BU80" si="1033">BS79+(365/12)</f>
        <v>2525.583333333333</v>
      </c>
      <c r="BT80" s="11">
        <f t="shared" si="1018"/>
        <v>-25410.960983443554</v>
      </c>
      <c r="BU80" s="6">
        <f t="shared" si="1033"/>
        <v>2525.583333333333</v>
      </c>
      <c r="BV80" s="11">
        <f t="shared" si="1019"/>
        <v>-25410.960983443554</v>
      </c>
      <c r="BW80" s="6">
        <f t="shared" si="838"/>
        <v>2525.583333333333</v>
      </c>
      <c r="BX80" s="11">
        <f t="shared" si="1020"/>
        <v>-25410.960983443554</v>
      </c>
      <c r="BY80" s="82">
        <f t="shared" si="838"/>
        <v>2525.583333333333</v>
      </c>
      <c r="BZ80" s="11">
        <f t="shared" si="1021"/>
        <v>-25410.960983443554</v>
      </c>
      <c r="CA80" s="4"/>
    </row>
    <row r="81" spans="1:79">
      <c r="A81" s="1" t="str">
        <f t="shared" si="183"/>
        <v/>
      </c>
      <c r="B81" s="1">
        <f t="shared" si="892"/>
        <v>75</v>
      </c>
      <c r="C81" s="13">
        <f t="shared" si="906"/>
        <v>2528971.1491250484</v>
      </c>
      <c r="D81" s="2">
        <f t="shared" si="907"/>
        <v>47863.661751499727</v>
      </c>
      <c r="E81" s="15">
        <f t="shared" si="877"/>
        <v>21129.947670361609</v>
      </c>
      <c r="F81" s="15">
        <f t="shared" si="328"/>
        <v>26733.714081138118</v>
      </c>
      <c r="G81" s="21">
        <f t="shared" si="329"/>
        <v>21129.947670361609</v>
      </c>
      <c r="H81" s="19">
        <f>'rent cash flow (do not modify)'!D80</f>
        <v>28000</v>
      </c>
      <c r="I81" s="22">
        <f>'rent cash flow (do not modify)'!E80</f>
        <v>28000</v>
      </c>
      <c r="J81" s="21">
        <f t="shared" si="893"/>
        <v>5307.6007530050001</v>
      </c>
      <c r="K81" s="15">
        <f t="shared" si="908"/>
        <v>416.66666666666669</v>
      </c>
      <c r="L81" s="15">
        <f t="shared" si="909"/>
        <v>83.333333333333329</v>
      </c>
      <c r="M81" s="16">
        <f t="shared" si="910"/>
        <v>166.66666666666666</v>
      </c>
      <c r="N81" s="15">
        <f t="shared" si="911"/>
        <v>83.333333333333329</v>
      </c>
      <c r="O81" s="7">
        <f t="shared" si="330"/>
        <v>8300</v>
      </c>
      <c r="P81" s="15">
        <f t="shared" si="878"/>
        <v>21912.7</v>
      </c>
      <c r="Q81" s="21">
        <f t="shared" si="879"/>
        <v>-25479.408674362989</v>
      </c>
      <c r="R81" s="4"/>
      <c r="S81" s="6">
        <f t="shared" si="912"/>
        <v>2555.9999999999995</v>
      </c>
      <c r="T81" s="10"/>
      <c r="U81" s="6">
        <f t="shared" si="912"/>
        <v>2555.9999999999995</v>
      </c>
      <c r="W81" s="6">
        <f t="shared" si="912"/>
        <v>2555.9999999999995</v>
      </c>
      <c r="Y81" s="6">
        <f t="shared" si="913"/>
        <v>2555.9999999999995</v>
      </c>
      <c r="AA81" s="6">
        <f t="shared" ref="AA81:AC81" si="1034">AA80+(365/12)</f>
        <v>2555.9999999999995</v>
      </c>
      <c r="AC81" s="6">
        <f t="shared" si="1034"/>
        <v>2555.9999999999995</v>
      </c>
      <c r="AE81" s="6">
        <f t="shared" ref="AE81:AG81" si="1035">AE80+(365/12)</f>
        <v>2555.9999999999995</v>
      </c>
      <c r="AF81" s="11">
        <f t="shared" si="988"/>
        <v>-25479.408674362989</v>
      </c>
      <c r="AG81" s="6">
        <f t="shared" si="1035"/>
        <v>2555.9999999999995</v>
      </c>
      <c r="AH81" s="11">
        <f t="shared" si="989"/>
        <v>-25479.408674362989</v>
      </c>
      <c r="AI81" s="6">
        <f t="shared" ref="AI81:AK81" si="1036">AI80+(365/12)</f>
        <v>2555.9999999999995</v>
      </c>
      <c r="AJ81" s="11">
        <f t="shared" si="991"/>
        <v>-25479.408674362989</v>
      </c>
      <c r="AK81" s="6">
        <f t="shared" si="1036"/>
        <v>2555.9999999999995</v>
      </c>
      <c r="AL81" s="11">
        <f t="shared" si="992"/>
        <v>-25479.408674362989</v>
      </c>
      <c r="AM81" s="6">
        <f t="shared" ref="AM81:AO81" si="1037">AM80+(365/12)</f>
        <v>2555.9999999999995</v>
      </c>
      <c r="AN81" s="11">
        <f t="shared" si="994"/>
        <v>-25479.408674362989</v>
      </c>
      <c r="AO81" s="6">
        <f t="shared" si="1037"/>
        <v>2555.9999999999995</v>
      </c>
      <c r="AP81" s="11">
        <f t="shared" si="995"/>
        <v>-25479.408674362989</v>
      </c>
      <c r="AQ81" s="6">
        <f t="shared" ref="AQ81:AS81" si="1038">AQ80+(365/12)</f>
        <v>2555.9999999999995</v>
      </c>
      <c r="AR81" s="11">
        <f t="shared" si="997"/>
        <v>-25479.408674362989</v>
      </c>
      <c r="AS81" s="6">
        <f t="shared" si="1038"/>
        <v>2555.9999999999995</v>
      </c>
      <c r="AT81" s="11">
        <f t="shared" si="998"/>
        <v>-25479.408674362989</v>
      </c>
      <c r="AU81" s="6">
        <f t="shared" ref="AU81:AW81" si="1039">AU80+(365/12)</f>
        <v>2555.9999999999995</v>
      </c>
      <c r="AV81" s="11">
        <f t="shared" si="1000"/>
        <v>-25479.408674362989</v>
      </c>
      <c r="AW81" s="6">
        <f t="shared" si="1039"/>
        <v>2555.9999999999995</v>
      </c>
      <c r="AX81" s="11">
        <f t="shared" si="1001"/>
        <v>-25479.408674362989</v>
      </c>
      <c r="AY81" s="6">
        <f t="shared" ref="AY81:BA81" si="1040">AY80+(365/12)</f>
        <v>2555.9999999999995</v>
      </c>
      <c r="AZ81" s="11">
        <f t="shared" si="1003"/>
        <v>-25479.408674362989</v>
      </c>
      <c r="BA81" s="6">
        <f t="shared" si="1040"/>
        <v>2555.9999999999995</v>
      </c>
      <c r="BB81" s="11">
        <f t="shared" si="1004"/>
        <v>-25479.408674362989</v>
      </c>
      <c r="BC81" s="6">
        <f t="shared" ref="BC81:BE81" si="1041">BC80+(365/12)</f>
        <v>2555.9999999999995</v>
      </c>
      <c r="BD81" s="11">
        <f t="shared" si="1006"/>
        <v>-25479.408674362989</v>
      </c>
      <c r="BE81" s="6">
        <f t="shared" si="1041"/>
        <v>2555.9999999999995</v>
      </c>
      <c r="BF81" s="11">
        <f t="shared" si="1007"/>
        <v>-25479.408674362989</v>
      </c>
      <c r="BG81" s="6">
        <f t="shared" ref="BG81:BI81" si="1042">BG80+(365/12)</f>
        <v>2555.9999999999995</v>
      </c>
      <c r="BH81" s="11">
        <f t="shared" si="1009"/>
        <v>-25479.408674362989</v>
      </c>
      <c r="BI81" s="6">
        <f t="shared" si="1042"/>
        <v>2555.9999999999995</v>
      </c>
      <c r="BJ81" s="11">
        <f t="shared" si="1010"/>
        <v>-25479.408674362989</v>
      </c>
      <c r="BK81" s="6">
        <f t="shared" ref="BK81:BM81" si="1043">BK80+(365/12)</f>
        <v>2555.9999999999995</v>
      </c>
      <c r="BL81" s="11">
        <f t="shared" si="1012"/>
        <v>-25479.408674362989</v>
      </c>
      <c r="BM81" s="6">
        <f t="shared" si="1043"/>
        <v>2555.9999999999995</v>
      </c>
      <c r="BN81" s="11">
        <f t="shared" si="1013"/>
        <v>-25479.408674362989</v>
      </c>
      <c r="BO81" s="6">
        <f t="shared" ref="BO81:BQ81" si="1044">BO80+(365/12)</f>
        <v>2555.9999999999995</v>
      </c>
      <c r="BP81" s="11">
        <f t="shared" si="1015"/>
        <v>-25479.408674362989</v>
      </c>
      <c r="BQ81" s="6">
        <f t="shared" si="1044"/>
        <v>2555.9999999999995</v>
      </c>
      <c r="BR81" s="11">
        <f t="shared" si="1016"/>
        <v>-25479.408674362989</v>
      </c>
      <c r="BS81" s="6">
        <f t="shared" ref="BS81:BU81" si="1045">BS80+(365/12)</f>
        <v>2555.9999999999995</v>
      </c>
      <c r="BT81" s="11">
        <f t="shared" si="1018"/>
        <v>-25479.408674362989</v>
      </c>
      <c r="BU81" s="6">
        <f t="shared" si="1045"/>
        <v>2555.9999999999995</v>
      </c>
      <c r="BV81" s="11">
        <f t="shared" si="1019"/>
        <v>-25479.408674362989</v>
      </c>
      <c r="BW81" s="6">
        <f t="shared" si="838"/>
        <v>2555.9999999999995</v>
      </c>
      <c r="BX81" s="11">
        <f t="shared" si="1020"/>
        <v>-25479.408674362989</v>
      </c>
      <c r="BY81" s="82">
        <f t="shared" si="838"/>
        <v>2555.9999999999995</v>
      </c>
      <c r="BZ81" s="11">
        <f t="shared" si="1021"/>
        <v>-25479.408674362989</v>
      </c>
      <c r="CA81" s="4"/>
    </row>
    <row r="82" spans="1:79">
      <c r="A82" s="1" t="str">
        <f t="shared" si="183"/>
        <v/>
      </c>
      <c r="B82" s="1">
        <f t="shared" si="892"/>
        <v>76</v>
      </c>
      <c r="C82" s="13">
        <f t="shared" si="906"/>
        <v>2502237.4350439105</v>
      </c>
      <c r="D82" s="2">
        <f t="shared" si="907"/>
        <v>47863.661751499727</v>
      </c>
      <c r="E82" s="15">
        <f t="shared" si="877"/>
        <v>20906.583327211913</v>
      </c>
      <c r="F82" s="15">
        <f t="shared" si="328"/>
        <v>26957.078424287814</v>
      </c>
      <c r="G82" s="21">
        <f t="shared" si="329"/>
        <v>20906.583327211913</v>
      </c>
      <c r="H82" s="19">
        <f>'rent cash flow (do not modify)'!D81</f>
        <v>28000</v>
      </c>
      <c r="I82" s="22">
        <f>'rent cash flow (do not modify)'!E81</f>
        <v>28000</v>
      </c>
      <c r="J82" s="21">
        <f t="shared" si="893"/>
        <v>5307.6007530050001</v>
      </c>
      <c r="K82" s="15">
        <f t="shared" si="908"/>
        <v>416.66666666666669</v>
      </c>
      <c r="L82" s="15">
        <f t="shared" si="909"/>
        <v>83.333333333333329</v>
      </c>
      <c r="M82" s="16">
        <f t="shared" si="910"/>
        <v>166.66666666666666</v>
      </c>
      <c r="N82" s="15">
        <f t="shared" si="911"/>
        <v>83.333333333333329</v>
      </c>
      <c r="O82" s="7">
        <f t="shared" si="330"/>
        <v>8300</v>
      </c>
      <c r="P82" s="15">
        <f t="shared" si="878"/>
        <v>21912.7</v>
      </c>
      <c r="Q82" s="21">
        <f t="shared" si="879"/>
        <v>-25548.428256396248</v>
      </c>
      <c r="R82" s="4"/>
      <c r="S82" s="6">
        <f t="shared" si="912"/>
        <v>2586.4166666666661</v>
      </c>
      <c r="T82" s="10"/>
      <c r="U82" s="6">
        <f t="shared" si="912"/>
        <v>2586.4166666666661</v>
      </c>
      <c r="W82" s="6">
        <f t="shared" si="912"/>
        <v>2586.4166666666661</v>
      </c>
      <c r="Y82" s="6">
        <f t="shared" si="913"/>
        <v>2586.4166666666661</v>
      </c>
      <c r="AA82" s="6">
        <f t="shared" ref="AA82:AC82" si="1046">AA81+(365/12)</f>
        <v>2586.4166666666661</v>
      </c>
      <c r="AC82" s="6">
        <f t="shared" si="1046"/>
        <v>2586.4166666666661</v>
      </c>
      <c r="AE82" s="6">
        <f t="shared" ref="AE82:AG82" si="1047">AE81+(365/12)</f>
        <v>2586.4166666666661</v>
      </c>
      <c r="AF82" s="11">
        <f t="shared" si="988"/>
        <v>-25548.428256396248</v>
      </c>
      <c r="AG82" s="6">
        <f t="shared" si="1047"/>
        <v>2586.4166666666661</v>
      </c>
      <c r="AH82" s="11">
        <f t="shared" si="989"/>
        <v>-25548.428256396248</v>
      </c>
      <c r="AI82" s="6">
        <f t="shared" ref="AI82:AK82" si="1048">AI81+(365/12)</f>
        <v>2586.4166666666661</v>
      </c>
      <c r="AJ82" s="11">
        <f t="shared" si="991"/>
        <v>-25548.428256396248</v>
      </c>
      <c r="AK82" s="6">
        <f t="shared" si="1048"/>
        <v>2586.4166666666661</v>
      </c>
      <c r="AL82" s="11">
        <f t="shared" si="992"/>
        <v>-25548.428256396248</v>
      </c>
      <c r="AM82" s="6">
        <f t="shared" ref="AM82:AO82" si="1049">AM81+(365/12)</f>
        <v>2586.4166666666661</v>
      </c>
      <c r="AN82" s="11">
        <f t="shared" si="994"/>
        <v>-25548.428256396248</v>
      </c>
      <c r="AO82" s="6">
        <f t="shared" si="1049"/>
        <v>2586.4166666666661</v>
      </c>
      <c r="AP82" s="11">
        <f t="shared" si="995"/>
        <v>-25548.428256396248</v>
      </c>
      <c r="AQ82" s="6">
        <f t="shared" ref="AQ82:AS82" si="1050">AQ81+(365/12)</f>
        <v>2586.4166666666661</v>
      </c>
      <c r="AR82" s="11">
        <f t="shared" si="997"/>
        <v>-25548.428256396248</v>
      </c>
      <c r="AS82" s="6">
        <f t="shared" si="1050"/>
        <v>2586.4166666666661</v>
      </c>
      <c r="AT82" s="11">
        <f t="shared" si="998"/>
        <v>-25548.428256396248</v>
      </c>
      <c r="AU82" s="6">
        <f t="shared" ref="AU82:AW82" si="1051">AU81+(365/12)</f>
        <v>2586.4166666666661</v>
      </c>
      <c r="AV82" s="11">
        <f t="shared" si="1000"/>
        <v>-25548.428256396248</v>
      </c>
      <c r="AW82" s="6">
        <f t="shared" si="1051"/>
        <v>2586.4166666666661</v>
      </c>
      <c r="AX82" s="11">
        <f t="shared" si="1001"/>
        <v>-25548.428256396248</v>
      </c>
      <c r="AY82" s="6">
        <f t="shared" ref="AY82:BA82" si="1052">AY81+(365/12)</f>
        <v>2586.4166666666661</v>
      </c>
      <c r="AZ82" s="11">
        <f t="shared" si="1003"/>
        <v>-25548.428256396248</v>
      </c>
      <c r="BA82" s="6">
        <f t="shared" si="1052"/>
        <v>2586.4166666666661</v>
      </c>
      <c r="BB82" s="11">
        <f t="shared" si="1004"/>
        <v>-25548.428256396248</v>
      </c>
      <c r="BC82" s="6">
        <f t="shared" ref="BC82:BE82" si="1053">BC81+(365/12)</f>
        <v>2586.4166666666661</v>
      </c>
      <c r="BD82" s="11">
        <f t="shared" si="1006"/>
        <v>-25548.428256396248</v>
      </c>
      <c r="BE82" s="6">
        <f t="shared" si="1053"/>
        <v>2586.4166666666661</v>
      </c>
      <c r="BF82" s="11">
        <f t="shared" si="1007"/>
        <v>-25548.428256396248</v>
      </c>
      <c r="BG82" s="6">
        <f t="shared" ref="BG82:BI82" si="1054">BG81+(365/12)</f>
        <v>2586.4166666666661</v>
      </c>
      <c r="BH82" s="11">
        <f t="shared" si="1009"/>
        <v>-25548.428256396248</v>
      </c>
      <c r="BI82" s="6">
        <f t="shared" si="1054"/>
        <v>2586.4166666666661</v>
      </c>
      <c r="BJ82" s="11">
        <f t="shared" si="1010"/>
        <v>-25548.428256396248</v>
      </c>
      <c r="BK82" s="6">
        <f t="shared" ref="BK82:BM82" si="1055">BK81+(365/12)</f>
        <v>2586.4166666666661</v>
      </c>
      <c r="BL82" s="11">
        <f t="shared" si="1012"/>
        <v>-25548.428256396248</v>
      </c>
      <c r="BM82" s="6">
        <f t="shared" si="1055"/>
        <v>2586.4166666666661</v>
      </c>
      <c r="BN82" s="11">
        <f t="shared" si="1013"/>
        <v>-25548.428256396248</v>
      </c>
      <c r="BO82" s="6">
        <f t="shared" ref="BO82:BQ82" si="1056">BO81+(365/12)</f>
        <v>2586.4166666666661</v>
      </c>
      <c r="BP82" s="11">
        <f t="shared" si="1015"/>
        <v>-25548.428256396248</v>
      </c>
      <c r="BQ82" s="6">
        <f t="shared" si="1056"/>
        <v>2586.4166666666661</v>
      </c>
      <c r="BR82" s="11">
        <f t="shared" si="1016"/>
        <v>-25548.428256396248</v>
      </c>
      <c r="BS82" s="6">
        <f t="shared" ref="BS82:BU82" si="1057">BS81+(365/12)</f>
        <v>2586.4166666666661</v>
      </c>
      <c r="BT82" s="11">
        <f t="shared" si="1018"/>
        <v>-25548.428256396248</v>
      </c>
      <c r="BU82" s="6">
        <f t="shared" si="1057"/>
        <v>2586.4166666666661</v>
      </c>
      <c r="BV82" s="11">
        <f t="shared" si="1019"/>
        <v>-25548.428256396248</v>
      </c>
      <c r="BW82" s="6">
        <f t="shared" si="838"/>
        <v>2586.4166666666661</v>
      </c>
      <c r="BX82" s="11">
        <f t="shared" si="1020"/>
        <v>-25548.428256396248</v>
      </c>
      <c r="BY82" s="82">
        <f t="shared" si="838"/>
        <v>2586.4166666666661</v>
      </c>
      <c r="BZ82" s="11">
        <f t="shared" si="1021"/>
        <v>-25548.428256396248</v>
      </c>
      <c r="CA82" s="4"/>
    </row>
    <row r="83" spans="1:79">
      <c r="A83" s="1" t="str">
        <f t="shared" si="183"/>
        <v/>
      </c>
      <c r="B83" s="1">
        <f t="shared" si="892"/>
        <v>77</v>
      </c>
      <c r="C83" s="13">
        <f t="shared" si="906"/>
        <v>2475280.3566196226</v>
      </c>
      <c r="D83" s="2">
        <f t="shared" si="907"/>
        <v>47863.661751499727</v>
      </c>
      <c r="E83" s="15">
        <f t="shared" si="877"/>
        <v>20681.352740201022</v>
      </c>
      <c r="F83" s="15">
        <f t="shared" si="328"/>
        <v>27182.309011298705</v>
      </c>
      <c r="G83" s="21">
        <f t="shared" si="329"/>
        <v>20681.352740201022</v>
      </c>
      <c r="H83" s="19">
        <f>'rent cash flow (do not modify)'!D82</f>
        <v>28000</v>
      </c>
      <c r="I83" s="22">
        <f>'rent cash flow (do not modify)'!E82</f>
        <v>28000</v>
      </c>
      <c r="J83" s="21">
        <f t="shared" si="893"/>
        <v>5307.6007530050001</v>
      </c>
      <c r="K83" s="15">
        <f t="shared" si="908"/>
        <v>416.66666666666669</v>
      </c>
      <c r="L83" s="15">
        <f t="shared" si="909"/>
        <v>83.333333333333329</v>
      </c>
      <c r="M83" s="16">
        <f t="shared" si="910"/>
        <v>166.66666666666666</v>
      </c>
      <c r="N83" s="15">
        <f t="shared" si="911"/>
        <v>83.333333333333329</v>
      </c>
      <c r="O83" s="7">
        <f t="shared" si="330"/>
        <v>8300</v>
      </c>
      <c r="P83" s="15">
        <f t="shared" si="878"/>
        <v>21912.7</v>
      </c>
      <c r="Q83" s="21">
        <f t="shared" si="879"/>
        <v>-25618.024507782611</v>
      </c>
      <c r="R83" s="4"/>
      <c r="S83" s="6">
        <f t="shared" si="912"/>
        <v>2616.8333333333326</v>
      </c>
      <c r="T83" s="10"/>
      <c r="U83" s="6">
        <f t="shared" si="912"/>
        <v>2616.8333333333326</v>
      </c>
      <c r="W83" s="6">
        <f t="shared" si="912"/>
        <v>2616.8333333333326</v>
      </c>
      <c r="Y83" s="6">
        <f t="shared" si="913"/>
        <v>2616.8333333333326</v>
      </c>
      <c r="AA83" s="6">
        <f t="shared" ref="AA83:AC83" si="1058">AA82+(365/12)</f>
        <v>2616.8333333333326</v>
      </c>
      <c r="AC83" s="6">
        <f t="shared" si="1058"/>
        <v>2616.8333333333326</v>
      </c>
      <c r="AE83" s="6">
        <f t="shared" ref="AE83:AG83" si="1059">AE82+(365/12)</f>
        <v>2616.8333333333326</v>
      </c>
      <c r="AF83" s="11">
        <f t="shared" si="988"/>
        <v>-25618.024507782611</v>
      </c>
      <c r="AG83" s="6">
        <f t="shared" si="1059"/>
        <v>2616.8333333333326</v>
      </c>
      <c r="AH83" s="11">
        <f t="shared" si="989"/>
        <v>-25618.024507782611</v>
      </c>
      <c r="AI83" s="6">
        <f t="shared" ref="AI83:AK83" si="1060">AI82+(365/12)</f>
        <v>2616.8333333333326</v>
      </c>
      <c r="AJ83" s="11">
        <f t="shared" si="991"/>
        <v>-25618.024507782611</v>
      </c>
      <c r="AK83" s="6">
        <f t="shared" si="1060"/>
        <v>2616.8333333333326</v>
      </c>
      <c r="AL83" s="11">
        <f t="shared" si="992"/>
        <v>-25618.024507782611</v>
      </c>
      <c r="AM83" s="6">
        <f t="shared" ref="AM83:AO83" si="1061">AM82+(365/12)</f>
        <v>2616.8333333333326</v>
      </c>
      <c r="AN83" s="11">
        <f t="shared" si="994"/>
        <v>-25618.024507782611</v>
      </c>
      <c r="AO83" s="6">
        <f t="shared" si="1061"/>
        <v>2616.8333333333326</v>
      </c>
      <c r="AP83" s="11">
        <f t="shared" si="995"/>
        <v>-25618.024507782611</v>
      </c>
      <c r="AQ83" s="6">
        <f t="shared" ref="AQ83:AS83" si="1062">AQ82+(365/12)</f>
        <v>2616.8333333333326</v>
      </c>
      <c r="AR83" s="11">
        <f t="shared" si="997"/>
        <v>-25618.024507782611</v>
      </c>
      <c r="AS83" s="6">
        <f t="shared" si="1062"/>
        <v>2616.8333333333326</v>
      </c>
      <c r="AT83" s="11">
        <f t="shared" si="998"/>
        <v>-25618.024507782611</v>
      </c>
      <c r="AU83" s="6">
        <f t="shared" ref="AU83:AW83" si="1063">AU82+(365/12)</f>
        <v>2616.8333333333326</v>
      </c>
      <c r="AV83" s="11">
        <f t="shared" si="1000"/>
        <v>-25618.024507782611</v>
      </c>
      <c r="AW83" s="6">
        <f t="shared" si="1063"/>
        <v>2616.8333333333326</v>
      </c>
      <c r="AX83" s="11">
        <f t="shared" si="1001"/>
        <v>-25618.024507782611</v>
      </c>
      <c r="AY83" s="6">
        <f t="shared" ref="AY83:BA83" si="1064">AY82+(365/12)</f>
        <v>2616.8333333333326</v>
      </c>
      <c r="AZ83" s="11">
        <f t="shared" si="1003"/>
        <v>-25618.024507782611</v>
      </c>
      <c r="BA83" s="6">
        <f t="shared" si="1064"/>
        <v>2616.8333333333326</v>
      </c>
      <c r="BB83" s="11">
        <f t="shared" si="1004"/>
        <v>-25618.024507782611</v>
      </c>
      <c r="BC83" s="6">
        <f t="shared" ref="BC83:BE83" si="1065">BC82+(365/12)</f>
        <v>2616.8333333333326</v>
      </c>
      <c r="BD83" s="11">
        <f t="shared" si="1006"/>
        <v>-25618.024507782611</v>
      </c>
      <c r="BE83" s="6">
        <f t="shared" si="1065"/>
        <v>2616.8333333333326</v>
      </c>
      <c r="BF83" s="11">
        <f t="shared" si="1007"/>
        <v>-25618.024507782611</v>
      </c>
      <c r="BG83" s="6">
        <f t="shared" ref="BG83:BI83" si="1066">BG82+(365/12)</f>
        <v>2616.8333333333326</v>
      </c>
      <c r="BH83" s="11">
        <f t="shared" si="1009"/>
        <v>-25618.024507782611</v>
      </c>
      <c r="BI83" s="6">
        <f t="shared" si="1066"/>
        <v>2616.8333333333326</v>
      </c>
      <c r="BJ83" s="11">
        <f t="shared" si="1010"/>
        <v>-25618.024507782611</v>
      </c>
      <c r="BK83" s="6">
        <f t="shared" ref="BK83:BM83" si="1067">BK82+(365/12)</f>
        <v>2616.8333333333326</v>
      </c>
      <c r="BL83" s="11">
        <f t="shared" si="1012"/>
        <v>-25618.024507782611</v>
      </c>
      <c r="BM83" s="6">
        <f t="shared" si="1067"/>
        <v>2616.8333333333326</v>
      </c>
      <c r="BN83" s="11">
        <f t="shared" si="1013"/>
        <v>-25618.024507782611</v>
      </c>
      <c r="BO83" s="6">
        <f t="shared" ref="BO83:BQ83" si="1068">BO82+(365/12)</f>
        <v>2616.8333333333326</v>
      </c>
      <c r="BP83" s="11">
        <f t="shared" si="1015"/>
        <v>-25618.024507782611</v>
      </c>
      <c r="BQ83" s="6">
        <f t="shared" si="1068"/>
        <v>2616.8333333333326</v>
      </c>
      <c r="BR83" s="11">
        <f t="shared" si="1016"/>
        <v>-25618.024507782611</v>
      </c>
      <c r="BS83" s="6">
        <f t="shared" ref="BS83:BU83" si="1069">BS82+(365/12)</f>
        <v>2616.8333333333326</v>
      </c>
      <c r="BT83" s="11">
        <f t="shared" si="1018"/>
        <v>-25618.024507782611</v>
      </c>
      <c r="BU83" s="6">
        <f t="shared" si="1069"/>
        <v>2616.8333333333326</v>
      </c>
      <c r="BV83" s="11">
        <f t="shared" si="1019"/>
        <v>-25618.024507782611</v>
      </c>
      <c r="BW83" s="6">
        <f t="shared" si="838"/>
        <v>2616.8333333333326</v>
      </c>
      <c r="BX83" s="11">
        <f t="shared" si="1020"/>
        <v>-25618.024507782611</v>
      </c>
      <c r="BY83" s="82">
        <f t="shared" si="838"/>
        <v>2616.8333333333326</v>
      </c>
      <c r="BZ83" s="11">
        <f t="shared" si="1021"/>
        <v>-25618.024507782611</v>
      </c>
      <c r="CA83" s="4"/>
    </row>
    <row r="84" spans="1:79">
      <c r="A84" s="1" t="str">
        <f t="shared" ref="A84:A147" si="1070">IF(INT(B83/12)-(B83/12)=0,INT(B83/12)+1,"")</f>
        <v/>
      </c>
      <c r="B84" s="1">
        <f t="shared" si="892"/>
        <v>78</v>
      </c>
      <c r="C84" s="13">
        <f t="shared" si="906"/>
        <v>2448098.0476083239</v>
      </c>
      <c r="D84" s="2">
        <f t="shared" si="907"/>
        <v>47863.661751499727</v>
      </c>
      <c r="E84" s="15">
        <f t="shared" si="877"/>
        <v>20454.24031657094</v>
      </c>
      <c r="F84" s="15">
        <f t="shared" si="328"/>
        <v>27409.421434928787</v>
      </c>
      <c r="G84" s="21">
        <f t="shared" si="329"/>
        <v>20454.24031657094</v>
      </c>
      <c r="H84" s="19">
        <f>'rent cash flow (do not modify)'!D83</f>
        <v>28000</v>
      </c>
      <c r="I84" s="22">
        <f>'rent cash flow (do not modify)'!E83</f>
        <v>28000</v>
      </c>
      <c r="J84" s="21">
        <f t="shared" si="893"/>
        <v>5307.6007530050001</v>
      </c>
      <c r="K84" s="15">
        <f t="shared" si="908"/>
        <v>416.66666666666669</v>
      </c>
      <c r="L84" s="15">
        <f t="shared" si="909"/>
        <v>83.333333333333329</v>
      </c>
      <c r="M84" s="16">
        <f t="shared" si="910"/>
        <v>166.66666666666666</v>
      </c>
      <c r="N84" s="15">
        <f t="shared" si="911"/>
        <v>83.333333333333329</v>
      </c>
      <c r="O84" s="7">
        <f t="shared" si="330"/>
        <v>8300</v>
      </c>
      <c r="P84" s="15">
        <f t="shared" si="878"/>
        <v>21912.7</v>
      </c>
      <c r="Q84" s="21">
        <f t="shared" si="879"/>
        <v>-25688.202246684305</v>
      </c>
      <c r="R84" s="4"/>
      <c r="S84" s="6">
        <f t="shared" si="912"/>
        <v>2647.2499999999991</v>
      </c>
      <c r="T84" s="10"/>
      <c r="U84" s="6">
        <f t="shared" si="912"/>
        <v>2647.2499999999991</v>
      </c>
      <c r="W84" s="6">
        <f t="shared" si="912"/>
        <v>2647.2499999999991</v>
      </c>
      <c r="Y84" s="6">
        <f t="shared" si="913"/>
        <v>2647.2499999999991</v>
      </c>
      <c r="AA84" s="6">
        <f t="shared" ref="AA84:AC84" si="1071">AA83+(365/12)</f>
        <v>2647.2499999999991</v>
      </c>
      <c r="AC84" s="6">
        <f t="shared" si="1071"/>
        <v>2647.2499999999991</v>
      </c>
      <c r="AE84" s="6">
        <f t="shared" ref="AE84:AG84" si="1072">AE83+(365/12)</f>
        <v>2647.2499999999991</v>
      </c>
      <c r="AF84" s="11">
        <f t="shared" si="988"/>
        <v>-25688.202246684305</v>
      </c>
      <c r="AG84" s="6">
        <f t="shared" si="1072"/>
        <v>2647.2499999999991</v>
      </c>
      <c r="AH84" s="11">
        <f t="shared" si="989"/>
        <v>-25688.202246684305</v>
      </c>
      <c r="AI84" s="6">
        <f t="shared" ref="AI84:AK84" si="1073">AI83+(365/12)</f>
        <v>2647.2499999999991</v>
      </c>
      <c r="AJ84" s="11">
        <f t="shared" si="991"/>
        <v>-25688.202246684305</v>
      </c>
      <c r="AK84" s="6">
        <f t="shared" si="1073"/>
        <v>2647.2499999999991</v>
      </c>
      <c r="AL84" s="11">
        <f t="shared" si="992"/>
        <v>-25688.202246684305</v>
      </c>
      <c r="AM84" s="6">
        <f t="shared" ref="AM84:AO84" si="1074">AM83+(365/12)</f>
        <v>2647.2499999999991</v>
      </c>
      <c r="AN84" s="11">
        <f t="shared" si="994"/>
        <v>-25688.202246684305</v>
      </c>
      <c r="AO84" s="6">
        <f t="shared" si="1074"/>
        <v>2647.2499999999991</v>
      </c>
      <c r="AP84" s="11">
        <f t="shared" si="995"/>
        <v>-25688.202246684305</v>
      </c>
      <c r="AQ84" s="6">
        <f t="shared" ref="AQ84:AS84" si="1075">AQ83+(365/12)</f>
        <v>2647.2499999999991</v>
      </c>
      <c r="AR84" s="11">
        <f t="shared" si="997"/>
        <v>-25688.202246684305</v>
      </c>
      <c r="AS84" s="6">
        <f t="shared" si="1075"/>
        <v>2647.2499999999991</v>
      </c>
      <c r="AT84" s="11">
        <f t="shared" si="998"/>
        <v>-25688.202246684305</v>
      </c>
      <c r="AU84" s="6">
        <f t="shared" ref="AU84:AW84" si="1076">AU83+(365/12)</f>
        <v>2647.2499999999991</v>
      </c>
      <c r="AV84" s="11">
        <f t="shared" si="1000"/>
        <v>-25688.202246684305</v>
      </c>
      <c r="AW84" s="6">
        <f t="shared" si="1076"/>
        <v>2647.2499999999991</v>
      </c>
      <c r="AX84" s="11">
        <f t="shared" si="1001"/>
        <v>-25688.202246684305</v>
      </c>
      <c r="AY84" s="6">
        <f t="shared" ref="AY84:BA84" si="1077">AY83+(365/12)</f>
        <v>2647.2499999999991</v>
      </c>
      <c r="AZ84" s="11">
        <f t="shared" si="1003"/>
        <v>-25688.202246684305</v>
      </c>
      <c r="BA84" s="6">
        <f t="shared" si="1077"/>
        <v>2647.2499999999991</v>
      </c>
      <c r="BB84" s="11">
        <f t="shared" si="1004"/>
        <v>-25688.202246684305</v>
      </c>
      <c r="BC84" s="6">
        <f t="shared" ref="BC84:BE84" si="1078">BC83+(365/12)</f>
        <v>2647.2499999999991</v>
      </c>
      <c r="BD84" s="11">
        <f t="shared" si="1006"/>
        <v>-25688.202246684305</v>
      </c>
      <c r="BE84" s="6">
        <f t="shared" si="1078"/>
        <v>2647.2499999999991</v>
      </c>
      <c r="BF84" s="11">
        <f t="shared" si="1007"/>
        <v>-25688.202246684305</v>
      </c>
      <c r="BG84" s="6">
        <f t="shared" ref="BG84:BI84" si="1079">BG83+(365/12)</f>
        <v>2647.2499999999991</v>
      </c>
      <c r="BH84" s="11">
        <f t="shared" si="1009"/>
        <v>-25688.202246684305</v>
      </c>
      <c r="BI84" s="6">
        <f t="shared" si="1079"/>
        <v>2647.2499999999991</v>
      </c>
      <c r="BJ84" s="11">
        <f t="shared" si="1010"/>
        <v>-25688.202246684305</v>
      </c>
      <c r="BK84" s="6">
        <f t="shared" ref="BK84:BM84" si="1080">BK83+(365/12)</f>
        <v>2647.2499999999991</v>
      </c>
      <c r="BL84" s="11">
        <f t="shared" si="1012"/>
        <v>-25688.202246684305</v>
      </c>
      <c r="BM84" s="6">
        <f t="shared" si="1080"/>
        <v>2647.2499999999991</v>
      </c>
      <c r="BN84" s="11">
        <f t="shared" si="1013"/>
        <v>-25688.202246684305</v>
      </c>
      <c r="BO84" s="6">
        <f t="shared" ref="BO84:BQ84" si="1081">BO83+(365/12)</f>
        <v>2647.2499999999991</v>
      </c>
      <c r="BP84" s="11">
        <f t="shared" si="1015"/>
        <v>-25688.202246684305</v>
      </c>
      <c r="BQ84" s="6">
        <f t="shared" si="1081"/>
        <v>2647.2499999999991</v>
      </c>
      <c r="BR84" s="11">
        <f t="shared" si="1016"/>
        <v>-25688.202246684305</v>
      </c>
      <c r="BS84" s="6">
        <f t="shared" ref="BS84:BU84" si="1082">BS83+(365/12)</f>
        <v>2647.2499999999991</v>
      </c>
      <c r="BT84" s="11">
        <f t="shared" si="1018"/>
        <v>-25688.202246684305</v>
      </c>
      <c r="BU84" s="6">
        <f t="shared" si="1082"/>
        <v>2647.2499999999991</v>
      </c>
      <c r="BV84" s="11">
        <f t="shared" si="1019"/>
        <v>-25688.202246684305</v>
      </c>
      <c r="BW84" s="6">
        <f t="shared" si="838"/>
        <v>2647.2499999999991</v>
      </c>
      <c r="BX84" s="11">
        <f t="shared" si="1020"/>
        <v>-25688.202246684305</v>
      </c>
      <c r="BY84" s="82">
        <f t="shared" si="838"/>
        <v>2647.2499999999991</v>
      </c>
      <c r="BZ84" s="11">
        <f t="shared" si="1021"/>
        <v>-25688.202246684305</v>
      </c>
      <c r="CA84" s="4"/>
    </row>
    <row r="85" spans="1:79">
      <c r="A85" s="1" t="str">
        <f t="shared" si="1070"/>
        <v/>
      </c>
      <c r="B85" s="1">
        <f t="shared" si="892"/>
        <v>79</v>
      </c>
      <c r="C85" s="13">
        <f t="shared" si="906"/>
        <v>2420688.6261733952</v>
      </c>
      <c r="D85" s="2">
        <f t="shared" si="907"/>
        <v>47863.661751499727</v>
      </c>
      <c r="E85" s="15">
        <f t="shared" si="877"/>
        <v>20225.230333283744</v>
      </c>
      <c r="F85" s="15">
        <f t="shared" si="328"/>
        <v>27638.431418215983</v>
      </c>
      <c r="G85" s="21">
        <f t="shared" si="329"/>
        <v>20225.230333283744</v>
      </c>
      <c r="H85" s="19">
        <f>'rent cash flow (do not modify)'!D84</f>
        <v>28000</v>
      </c>
      <c r="I85" s="22">
        <f>'rent cash flow (do not modify)'!E84</f>
        <v>28000</v>
      </c>
      <c r="J85" s="21">
        <f t="shared" si="893"/>
        <v>5307.6007530050001</v>
      </c>
      <c r="K85" s="15">
        <f t="shared" si="908"/>
        <v>416.66666666666669</v>
      </c>
      <c r="L85" s="15">
        <f t="shared" si="909"/>
        <v>83.333333333333329</v>
      </c>
      <c r="M85" s="16">
        <f t="shared" si="910"/>
        <v>166.66666666666666</v>
      </c>
      <c r="N85" s="15">
        <f t="shared" si="911"/>
        <v>83.333333333333329</v>
      </c>
      <c r="O85" s="7">
        <f t="shared" si="330"/>
        <v>8300</v>
      </c>
      <c r="P85" s="15">
        <f t="shared" si="878"/>
        <v>21912.7</v>
      </c>
      <c r="Q85" s="21">
        <f t="shared" si="879"/>
        <v>-25758.966331520052</v>
      </c>
      <c r="R85" s="4"/>
      <c r="S85" s="6">
        <f t="shared" si="912"/>
        <v>2677.6666666666656</v>
      </c>
      <c r="T85" s="10"/>
      <c r="U85" s="6">
        <f t="shared" si="912"/>
        <v>2677.6666666666656</v>
      </c>
      <c r="W85" s="6">
        <f t="shared" si="912"/>
        <v>2677.6666666666656</v>
      </c>
      <c r="Y85" s="6">
        <f t="shared" si="913"/>
        <v>2677.6666666666656</v>
      </c>
      <c r="AA85" s="6">
        <f t="shared" ref="AA85:AC85" si="1083">AA84+(365/12)</f>
        <v>2677.6666666666656</v>
      </c>
      <c r="AC85" s="6">
        <f t="shared" si="1083"/>
        <v>2677.6666666666656</v>
      </c>
      <c r="AE85" s="6">
        <f t="shared" ref="AE85:AG85" si="1084">AE84+(365/12)</f>
        <v>2677.6666666666656</v>
      </c>
      <c r="AF85" s="11">
        <f t="shared" si="988"/>
        <v>-25758.966331520052</v>
      </c>
      <c r="AG85" s="6">
        <f t="shared" si="1084"/>
        <v>2677.6666666666656</v>
      </c>
      <c r="AH85" s="11">
        <f t="shared" si="989"/>
        <v>-25758.966331520052</v>
      </c>
      <c r="AI85" s="6">
        <f t="shared" ref="AI85:AK85" si="1085">AI84+(365/12)</f>
        <v>2677.6666666666656</v>
      </c>
      <c r="AJ85" s="11">
        <f t="shared" si="991"/>
        <v>-25758.966331520052</v>
      </c>
      <c r="AK85" s="6">
        <f t="shared" si="1085"/>
        <v>2677.6666666666656</v>
      </c>
      <c r="AL85" s="11">
        <f t="shared" si="992"/>
        <v>-25758.966331520052</v>
      </c>
      <c r="AM85" s="6">
        <f t="shared" ref="AM85:AO85" si="1086">AM84+(365/12)</f>
        <v>2677.6666666666656</v>
      </c>
      <c r="AN85" s="11">
        <f t="shared" si="994"/>
        <v>-25758.966331520052</v>
      </c>
      <c r="AO85" s="6">
        <f t="shared" si="1086"/>
        <v>2677.6666666666656</v>
      </c>
      <c r="AP85" s="11">
        <f t="shared" si="995"/>
        <v>-25758.966331520052</v>
      </c>
      <c r="AQ85" s="6">
        <f t="shared" ref="AQ85:AS85" si="1087">AQ84+(365/12)</f>
        <v>2677.6666666666656</v>
      </c>
      <c r="AR85" s="11">
        <f t="shared" si="997"/>
        <v>-25758.966331520052</v>
      </c>
      <c r="AS85" s="6">
        <f t="shared" si="1087"/>
        <v>2677.6666666666656</v>
      </c>
      <c r="AT85" s="11">
        <f t="shared" si="998"/>
        <v>-25758.966331520052</v>
      </c>
      <c r="AU85" s="6">
        <f t="shared" ref="AU85:AW85" si="1088">AU84+(365/12)</f>
        <v>2677.6666666666656</v>
      </c>
      <c r="AV85" s="11">
        <f t="shared" si="1000"/>
        <v>-25758.966331520052</v>
      </c>
      <c r="AW85" s="6">
        <f t="shared" si="1088"/>
        <v>2677.6666666666656</v>
      </c>
      <c r="AX85" s="11">
        <f t="shared" si="1001"/>
        <v>-25758.966331520052</v>
      </c>
      <c r="AY85" s="6">
        <f t="shared" ref="AY85:BA85" si="1089">AY84+(365/12)</f>
        <v>2677.6666666666656</v>
      </c>
      <c r="AZ85" s="11">
        <f t="shared" si="1003"/>
        <v>-25758.966331520052</v>
      </c>
      <c r="BA85" s="6">
        <f t="shared" si="1089"/>
        <v>2677.6666666666656</v>
      </c>
      <c r="BB85" s="11">
        <f t="shared" si="1004"/>
        <v>-25758.966331520052</v>
      </c>
      <c r="BC85" s="6">
        <f t="shared" ref="BC85:BE85" si="1090">BC84+(365/12)</f>
        <v>2677.6666666666656</v>
      </c>
      <c r="BD85" s="11">
        <f t="shared" si="1006"/>
        <v>-25758.966331520052</v>
      </c>
      <c r="BE85" s="6">
        <f t="shared" si="1090"/>
        <v>2677.6666666666656</v>
      </c>
      <c r="BF85" s="11">
        <f t="shared" si="1007"/>
        <v>-25758.966331520052</v>
      </c>
      <c r="BG85" s="6">
        <f t="shared" ref="BG85:BI85" si="1091">BG84+(365/12)</f>
        <v>2677.6666666666656</v>
      </c>
      <c r="BH85" s="11">
        <f t="shared" si="1009"/>
        <v>-25758.966331520052</v>
      </c>
      <c r="BI85" s="6">
        <f t="shared" si="1091"/>
        <v>2677.6666666666656</v>
      </c>
      <c r="BJ85" s="11">
        <f t="shared" si="1010"/>
        <v>-25758.966331520052</v>
      </c>
      <c r="BK85" s="6">
        <f t="shared" ref="BK85:BM85" si="1092">BK84+(365/12)</f>
        <v>2677.6666666666656</v>
      </c>
      <c r="BL85" s="11">
        <f t="shared" si="1012"/>
        <v>-25758.966331520052</v>
      </c>
      <c r="BM85" s="6">
        <f t="shared" si="1092"/>
        <v>2677.6666666666656</v>
      </c>
      <c r="BN85" s="11">
        <f t="shared" si="1013"/>
        <v>-25758.966331520052</v>
      </c>
      <c r="BO85" s="6">
        <f t="shared" ref="BO85:BQ85" si="1093">BO84+(365/12)</f>
        <v>2677.6666666666656</v>
      </c>
      <c r="BP85" s="11">
        <f t="shared" si="1015"/>
        <v>-25758.966331520052</v>
      </c>
      <c r="BQ85" s="6">
        <f t="shared" si="1093"/>
        <v>2677.6666666666656</v>
      </c>
      <c r="BR85" s="11">
        <f t="shared" si="1016"/>
        <v>-25758.966331520052</v>
      </c>
      <c r="BS85" s="6">
        <f t="shared" ref="BS85:BU85" si="1094">BS84+(365/12)</f>
        <v>2677.6666666666656</v>
      </c>
      <c r="BT85" s="11">
        <f t="shared" si="1018"/>
        <v>-25758.966331520052</v>
      </c>
      <c r="BU85" s="6">
        <f t="shared" si="1094"/>
        <v>2677.6666666666656</v>
      </c>
      <c r="BV85" s="11">
        <f t="shared" si="1019"/>
        <v>-25758.966331520052</v>
      </c>
      <c r="BW85" s="6">
        <f t="shared" si="838"/>
        <v>2677.6666666666656</v>
      </c>
      <c r="BX85" s="11">
        <f t="shared" si="1020"/>
        <v>-25758.966331520052</v>
      </c>
      <c r="BY85" s="82">
        <f t="shared" si="838"/>
        <v>2677.6666666666656</v>
      </c>
      <c r="BZ85" s="11">
        <f t="shared" si="1021"/>
        <v>-25758.966331520052</v>
      </c>
      <c r="CA85" s="4"/>
    </row>
    <row r="86" spans="1:79">
      <c r="A86" s="1" t="str">
        <f t="shared" si="1070"/>
        <v/>
      </c>
      <c r="B86" s="1">
        <f t="shared" si="892"/>
        <v>80</v>
      </c>
      <c r="C86" s="13">
        <f t="shared" si="906"/>
        <v>2393050.1947551793</v>
      </c>
      <c r="D86" s="2">
        <f t="shared" si="907"/>
        <v>47863.661751499727</v>
      </c>
      <c r="E86" s="15">
        <f t="shared" si="877"/>
        <v>19994.306935933077</v>
      </c>
      <c r="F86" s="15">
        <f t="shared" si="328"/>
        <v>27869.35481556665</v>
      </c>
      <c r="G86" s="21">
        <f t="shared" si="329"/>
        <v>19994.306935933077</v>
      </c>
      <c r="H86" s="19">
        <f>'rent cash flow (do not modify)'!D85</f>
        <v>28000</v>
      </c>
      <c r="I86" s="22">
        <f>'rent cash flow (do not modify)'!E85</f>
        <v>28000</v>
      </c>
      <c r="J86" s="21">
        <f t="shared" si="893"/>
        <v>5307.6007530050001</v>
      </c>
      <c r="K86" s="15">
        <f t="shared" si="908"/>
        <v>416.66666666666669</v>
      </c>
      <c r="L86" s="15">
        <f t="shared" si="909"/>
        <v>83.333333333333329</v>
      </c>
      <c r="M86" s="16">
        <f t="shared" si="910"/>
        <v>166.66666666666666</v>
      </c>
      <c r="N86" s="15">
        <f t="shared" si="911"/>
        <v>83.333333333333329</v>
      </c>
      <c r="O86" s="7">
        <f t="shared" si="330"/>
        <v>8300</v>
      </c>
      <c r="P86" s="15">
        <f t="shared" si="878"/>
        <v>21912.7</v>
      </c>
      <c r="Q86" s="21">
        <f t="shared" si="879"/>
        <v>-25830.321661301408</v>
      </c>
      <c r="R86" s="4"/>
      <c r="S86" s="6">
        <f t="shared" si="912"/>
        <v>2708.0833333333321</v>
      </c>
      <c r="T86" s="10"/>
      <c r="U86" s="6">
        <f t="shared" si="912"/>
        <v>2708.0833333333321</v>
      </c>
      <c r="W86" s="6">
        <f t="shared" si="912"/>
        <v>2708.0833333333321</v>
      </c>
      <c r="Y86" s="6">
        <f t="shared" si="913"/>
        <v>2708.0833333333321</v>
      </c>
      <c r="AA86" s="6">
        <f t="shared" ref="AA86:AC86" si="1095">AA85+(365/12)</f>
        <v>2708.0833333333321</v>
      </c>
      <c r="AC86" s="6">
        <f t="shared" si="1095"/>
        <v>2708.0833333333321</v>
      </c>
      <c r="AE86" s="6">
        <f t="shared" ref="AE86:AG86" si="1096">AE85+(365/12)</f>
        <v>2708.0833333333321</v>
      </c>
      <c r="AF86" s="11">
        <f t="shared" si="988"/>
        <v>-25830.321661301408</v>
      </c>
      <c r="AG86" s="6">
        <f t="shared" si="1096"/>
        <v>2708.0833333333321</v>
      </c>
      <c r="AH86" s="11">
        <f t="shared" si="989"/>
        <v>-25830.321661301408</v>
      </c>
      <c r="AI86" s="6">
        <f t="shared" ref="AI86:AK86" si="1097">AI85+(365/12)</f>
        <v>2708.0833333333321</v>
      </c>
      <c r="AJ86" s="11">
        <f t="shared" si="991"/>
        <v>-25830.321661301408</v>
      </c>
      <c r="AK86" s="6">
        <f t="shared" si="1097"/>
        <v>2708.0833333333321</v>
      </c>
      <c r="AL86" s="11">
        <f t="shared" si="992"/>
        <v>-25830.321661301408</v>
      </c>
      <c r="AM86" s="6">
        <f t="shared" ref="AM86:AO86" si="1098">AM85+(365/12)</f>
        <v>2708.0833333333321</v>
      </c>
      <c r="AN86" s="11">
        <f t="shared" si="994"/>
        <v>-25830.321661301408</v>
      </c>
      <c r="AO86" s="6">
        <f t="shared" si="1098"/>
        <v>2708.0833333333321</v>
      </c>
      <c r="AP86" s="11">
        <f t="shared" si="995"/>
        <v>-25830.321661301408</v>
      </c>
      <c r="AQ86" s="6">
        <f t="shared" ref="AQ86:AS86" si="1099">AQ85+(365/12)</f>
        <v>2708.0833333333321</v>
      </c>
      <c r="AR86" s="11">
        <f t="shared" si="997"/>
        <v>-25830.321661301408</v>
      </c>
      <c r="AS86" s="6">
        <f t="shared" si="1099"/>
        <v>2708.0833333333321</v>
      </c>
      <c r="AT86" s="11">
        <f t="shared" si="998"/>
        <v>-25830.321661301408</v>
      </c>
      <c r="AU86" s="6">
        <f t="shared" ref="AU86:AW86" si="1100">AU85+(365/12)</f>
        <v>2708.0833333333321</v>
      </c>
      <c r="AV86" s="11">
        <f t="shared" si="1000"/>
        <v>-25830.321661301408</v>
      </c>
      <c r="AW86" s="6">
        <f t="shared" si="1100"/>
        <v>2708.0833333333321</v>
      </c>
      <c r="AX86" s="11">
        <f t="shared" si="1001"/>
        <v>-25830.321661301408</v>
      </c>
      <c r="AY86" s="6">
        <f t="shared" ref="AY86:BA86" si="1101">AY85+(365/12)</f>
        <v>2708.0833333333321</v>
      </c>
      <c r="AZ86" s="11">
        <f t="shared" si="1003"/>
        <v>-25830.321661301408</v>
      </c>
      <c r="BA86" s="6">
        <f t="shared" si="1101"/>
        <v>2708.0833333333321</v>
      </c>
      <c r="BB86" s="11">
        <f t="shared" si="1004"/>
        <v>-25830.321661301408</v>
      </c>
      <c r="BC86" s="6">
        <f t="shared" ref="BC86:BE86" si="1102">BC85+(365/12)</f>
        <v>2708.0833333333321</v>
      </c>
      <c r="BD86" s="11">
        <f t="shared" si="1006"/>
        <v>-25830.321661301408</v>
      </c>
      <c r="BE86" s="6">
        <f t="shared" si="1102"/>
        <v>2708.0833333333321</v>
      </c>
      <c r="BF86" s="11">
        <f t="shared" si="1007"/>
        <v>-25830.321661301408</v>
      </c>
      <c r="BG86" s="6">
        <f t="shared" ref="BG86:BI86" si="1103">BG85+(365/12)</f>
        <v>2708.0833333333321</v>
      </c>
      <c r="BH86" s="11">
        <f t="shared" si="1009"/>
        <v>-25830.321661301408</v>
      </c>
      <c r="BI86" s="6">
        <f t="shared" si="1103"/>
        <v>2708.0833333333321</v>
      </c>
      <c r="BJ86" s="11">
        <f t="shared" si="1010"/>
        <v>-25830.321661301408</v>
      </c>
      <c r="BK86" s="6">
        <f t="shared" ref="BK86:BM86" si="1104">BK85+(365/12)</f>
        <v>2708.0833333333321</v>
      </c>
      <c r="BL86" s="11">
        <f t="shared" si="1012"/>
        <v>-25830.321661301408</v>
      </c>
      <c r="BM86" s="6">
        <f t="shared" si="1104"/>
        <v>2708.0833333333321</v>
      </c>
      <c r="BN86" s="11">
        <f t="shared" si="1013"/>
        <v>-25830.321661301408</v>
      </c>
      <c r="BO86" s="6">
        <f t="shared" ref="BO86:BQ86" si="1105">BO85+(365/12)</f>
        <v>2708.0833333333321</v>
      </c>
      <c r="BP86" s="11">
        <f t="shared" si="1015"/>
        <v>-25830.321661301408</v>
      </c>
      <c r="BQ86" s="6">
        <f t="shared" si="1105"/>
        <v>2708.0833333333321</v>
      </c>
      <c r="BR86" s="11">
        <f t="shared" si="1016"/>
        <v>-25830.321661301408</v>
      </c>
      <c r="BS86" s="6">
        <f t="shared" ref="BS86:BU86" si="1106">BS85+(365/12)</f>
        <v>2708.0833333333321</v>
      </c>
      <c r="BT86" s="11">
        <f t="shared" si="1018"/>
        <v>-25830.321661301408</v>
      </c>
      <c r="BU86" s="6">
        <f t="shared" si="1106"/>
        <v>2708.0833333333321</v>
      </c>
      <c r="BV86" s="11">
        <f t="shared" si="1019"/>
        <v>-25830.321661301408</v>
      </c>
      <c r="BW86" s="6">
        <f t="shared" si="838"/>
        <v>2708.0833333333321</v>
      </c>
      <c r="BX86" s="11">
        <f t="shared" si="1020"/>
        <v>-25830.321661301408</v>
      </c>
      <c r="BY86" s="82">
        <f t="shared" si="838"/>
        <v>2708.0833333333321</v>
      </c>
      <c r="BZ86" s="11">
        <f t="shared" si="1021"/>
        <v>-25830.321661301408</v>
      </c>
      <c r="CA86" s="4"/>
    </row>
    <row r="87" spans="1:79">
      <c r="A87" s="1" t="str">
        <f t="shared" si="1070"/>
        <v/>
      </c>
      <c r="B87" s="1">
        <f t="shared" si="892"/>
        <v>81</v>
      </c>
      <c r="C87" s="13">
        <f t="shared" si="906"/>
        <v>2365180.8399396129</v>
      </c>
      <c r="D87" s="2">
        <f t="shared" si="907"/>
        <v>47863.661751499727</v>
      </c>
      <c r="E87" s="15">
        <f t="shared" si="877"/>
        <v>19761.454137646549</v>
      </c>
      <c r="F87" s="15">
        <f t="shared" si="328"/>
        <v>28102.207613853177</v>
      </c>
      <c r="G87" s="21">
        <f t="shared" si="329"/>
        <v>19761.454137646549</v>
      </c>
      <c r="H87" s="19">
        <f>'rent cash flow (do not modify)'!D86</f>
        <v>28000</v>
      </c>
      <c r="I87" s="22">
        <f>'rent cash flow (do not modify)'!E86</f>
        <v>28000</v>
      </c>
      <c r="J87" s="21">
        <f t="shared" si="893"/>
        <v>5307.6007530050001</v>
      </c>
      <c r="K87" s="15">
        <f t="shared" si="908"/>
        <v>416.66666666666669</v>
      </c>
      <c r="L87" s="15">
        <f t="shared" si="909"/>
        <v>83.333333333333329</v>
      </c>
      <c r="M87" s="16">
        <f t="shared" si="910"/>
        <v>166.66666666666666</v>
      </c>
      <c r="N87" s="15">
        <f t="shared" si="911"/>
        <v>83.333333333333329</v>
      </c>
      <c r="O87" s="7">
        <f t="shared" si="330"/>
        <v>8300</v>
      </c>
      <c r="P87" s="15">
        <f t="shared" si="878"/>
        <v>21912.7</v>
      </c>
      <c r="Q87" s="21">
        <f t="shared" si="879"/>
        <v>-25902.273175971946</v>
      </c>
      <c r="R87" s="4"/>
      <c r="S87" s="6">
        <f t="shared" si="912"/>
        <v>2738.4999999999986</v>
      </c>
      <c r="T87" s="10"/>
      <c r="U87" s="6">
        <f t="shared" si="912"/>
        <v>2738.4999999999986</v>
      </c>
      <c r="W87" s="6">
        <f t="shared" si="912"/>
        <v>2738.4999999999986</v>
      </c>
      <c r="Y87" s="6">
        <f t="shared" si="913"/>
        <v>2738.4999999999986</v>
      </c>
      <c r="AA87" s="6">
        <f t="shared" ref="AA87:AC87" si="1107">AA86+(365/12)</f>
        <v>2738.4999999999986</v>
      </c>
      <c r="AC87" s="6">
        <f t="shared" si="1107"/>
        <v>2738.4999999999986</v>
      </c>
      <c r="AE87" s="6">
        <f t="shared" ref="AE87:AG87" si="1108">AE86+(365/12)</f>
        <v>2738.4999999999986</v>
      </c>
      <c r="AF87" s="11">
        <f t="shared" si="988"/>
        <v>-25902.273175971946</v>
      </c>
      <c r="AG87" s="6">
        <f t="shared" si="1108"/>
        <v>2738.4999999999986</v>
      </c>
      <c r="AH87" s="11">
        <f t="shared" si="989"/>
        <v>-25902.273175971946</v>
      </c>
      <c r="AI87" s="6">
        <f t="shared" ref="AI87:AK87" si="1109">AI86+(365/12)</f>
        <v>2738.4999999999986</v>
      </c>
      <c r="AJ87" s="11">
        <f t="shared" si="991"/>
        <v>-25902.273175971946</v>
      </c>
      <c r="AK87" s="6">
        <f t="shared" si="1109"/>
        <v>2738.4999999999986</v>
      </c>
      <c r="AL87" s="11">
        <f t="shared" si="992"/>
        <v>-25902.273175971946</v>
      </c>
      <c r="AM87" s="6">
        <f t="shared" ref="AM87:AO87" si="1110">AM86+(365/12)</f>
        <v>2738.4999999999986</v>
      </c>
      <c r="AN87" s="11">
        <f t="shared" si="994"/>
        <v>-25902.273175971946</v>
      </c>
      <c r="AO87" s="6">
        <f t="shared" si="1110"/>
        <v>2738.4999999999986</v>
      </c>
      <c r="AP87" s="11">
        <f t="shared" si="995"/>
        <v>-25902.273175971946</v>
      </c>
      <c r="AQ87" s="6">
        <f t="shared" ref="AQ87:AS87" si="1111">AQ86+(365/12)</f>
        <v>2738.4999999999986</v>
      </c>
      <c r="AR87" s="11">
        <f t="shared" si="997"/>
        <v>-25902.273175971946</v>
      </c>
      <c r="AS87" s="6">
        <f t="shared" si="1111"/>
        <v>2738.4999999999986</v>
      </c>
      <c r="AT87" s="11">
        <f t="shared" si="998"/>
        <v>-25902.273175971946</v>
      </c>
      <c r="AU87" s="6">
        <f t="shared" ref="AU87:AW87" si="1112">AU86+(365/12)</f>
        <v>2738.4999999999986</v>
      </c>
      <c r="AV87" s="11">
        <f t="shared" si="1000"/>
        <v>-25902.273175971946</v>
      </c>
      <c r="AW87" s="6">
        <f t="shared" si="1112"/>
        <v>2738.4999999999986</v>
      </c>
      <c r="AX87" s="11">
        <f t="shared" si="1001"/>
        <v>-25902.273175971946</v>
      </c>
      <c r="AY87" s="6">
        <f t="shared" ref="AY87:BA87" si="1113">AY86+(365/12)</f>
        <v>2738.4999999999986</v>
      </c>
      <c r="AZ87" s="11">
        <f t="shared" si="1003"/>
        <v>-25902.273175971946</v>
      </c>
      <c r="BA87" s="6">
        <f t="shared" si="1113"/>
        <v>2738.4999999999986</v>
      </c>
      <c r="BB87" s="11">
        <f t="shared" si="1004"/>
        <v>-25902.273175971946</v>
      </c>
      <c r="BC87" s="6">
        <f t="shared" ref="BC87:BE87" si="1114">BC86+(365/12)</f>
        <v>2738.4999999999986</v>
      </c>
      <c r="BD87" s="11">
        <f t="shared" si="1006"/>
        <v>-25902.273175971946</v>
      </c>
      <c r="BE87" s="6">
        <f t="shared" si="1114"/>
        <v>2738.4999999999986</v>
      </c>
      <c r="BF87" s="11">
        <f t="shared" si="1007"/>
        <v>-25902.273175971946</v>
      </c>
      <c r="BG87" s="6">
        <f t="shared" ref="BG87:BI87" si="1115">BG86+(365/12)</f>
        <v>2738.4999999999986</v>
      </c>
      <c r="BH87" s="11">
        <f t="shared" si="1009"/>
        <v>-25902.273175971946</v>
      </c>
      <c r="BI87" s="6">
        <f t="shared" si="1115"/>
        <v>2738.4999999999986</v>
      </c>
      <c r="BJ87" s="11">
        <f t="shared" si="1010"/>
        <v>-25902.273175971946</v>
      </c>
      <c r="BK87" s="6">
        <f t="shared" ref="BK87:BM87" si="1116">BK86+(365/12)</f>
        <v>2738.4999999999986</v>
      </c>
      <c r="BL87" s="11">
        <f t="shared" si="1012"/>
        <v>-25902.273175971946</v>
      </c>
      <c r="BM87" s="6">
        <f t="shared" si="1116"/>
        <v>2738.4999999999986</v>
      </c>
      <c r="BN87" s="11">
        <f t="shared" si="1013"/>
        <v>-25902.273175971946</v>
      </c>
      <c r="BO87" s="6">
        <f t="shared" ref="BO87:BQ87" si="1117">BO86+(365/12)</f>
        <v>2738.4999999999986</v>
      </c>
      <c r="BP87" s="11">
        <f t="shared" si="1015"/>
        <v>-25902.273175971946</v>
      </c>
      <c r="BQ87" s="6">
        <f t="shared" si="1117"/>
        <v>2738.4999999999986</v>
      </c>
      <c r="BR87" s="11">
        <f t="shared" si="1016"/>
        <v>-25902.273175971946</v>
      </c>
      <c r="BS87" s="6">
        <f t="shared" ref="BS87:BU87" si="1118">BS86+(365/12)</f>
        <v>2738.4999999999986</v>
      </c>
      <c r="BT87" s="11">
        <f t="shared" si="1018"/>
        <v>-25902.273175971946</v>
      </c>
      <c r="BU87" s="6">
        <f t="shared" si="1118"/>
        <v>2738.4999999999986</v>
      </c>
      <c r="BV87" s="11">
        <f t="shared" si="1019"/>
        <v>-25902.273175971946</v>
      </c>
      <c r="BW87" s="6">
        <f t="shared" si="838"/>
        <v>2738.4999999999986</v>
      </c>
      <c r="BX87" s="11">
        <f t="shared" si="1020"/>
        <v>-25902.273175971946</v>
      </c>
      <c r="BY87" s="82">
        <f t="shared" si="838"/>
        <v>2738.4999999999986</v>
      </c>
      <c r="BZ87" s="11">
        <f t="shared" si="1021"/>
        <v>-25902.273175971946</v>
      </c>
      <c r="CA87" s="4"/>
    </row>
    <row r="88" spans="1:79">
      <c r="A88" s="1" t="str">
        <f t="shared" si="1070"/>
        <v/>
      </c>
      <c r="B88" s="1">
        <f t="shared" si="892"/>
        <v>82</v>
      </c>
      <c r="C88" s="13">
        <f t="shared" si="906"/>
        <v>2337078.6323257596</v>
      </c>
      <c r="D88" s="2">
        <f t="shared" si="907"/>
        <v>47863.661751499727</v>
      </c>
      <c r="E88" s="15">
        <f t="shared" si="877"/>
        <v>19526.655817978968</v>
      </c>
      <c r="F88" s="15">
        <f t="shared" si="328"/>
        <v>28337.005933520759</v>
      </c>
      <c r="G88" s="21">
        <f t="shared" si="329"/>
        <v>19526.655817978968</v>
      </c>
      <c r="H88" s="19">
        <f>'rent cash flow (do not modify)'!D87</f>
        <v>28000</v>
      </c>
      <c r="I88" s="22">
        <f>'rent cash flow (do not modify)'!E87</f>
        <v>28000</v>
      </c>
      <c r="J88" s="21">
        <f t="shared" si="893"/>
        <v>5307.6007530050001</v>
      </c>
      <c r="K88" s="15">
        <f t="shared" si="908"/>
        <v>416.66666666666669</v>
      </c>
      <c r="L88" s="15">
        <f t="shared" si="909"/>
        <v>83.333333333333329</v>
      </c>
      <c r="M88" s="16">
        <f t="shared" si="910"/>
        <v>166.66666666666666</v>
      </c>
      <c r="N88" s="15">
        <f t="shared" si="911"/>
        <v>83.333333333333329</v>
      </c>
      <c r="O88" s="7">
        <f t="shared" si="330"/>
        <v>8300</v>
      </c>
      <c r="P88" s="15">
        <f t="shared" si="878"/>
        <v>21912.7</v>
      </c>
      <c r="Q88" s="21">
        <f t="shared" si="879"/>
        <v>-25974.825856749223</v>
      </c>
      <c r="R88" s="4"/>
      <c r="S88" s="6">
        <f t="shared" si="912"/>
        <v>2768.9166666666652</v>
      </c>
      <c r="T88" s="10"/>
      <c r="U88" s="6">
        <f t="shared" si="912"/>
        <v>2768.9166666666652</v>
      </c>
      <c r="W88" s="6">
        <f t="shared" si="912"/>
        <v>2768.9166666666652</v>
      </c>
      <c r="Y88" s="6">
        <f t="shared" si="913"/>
        <v>2768.9166666666652</v>
      </c>
      <c r="AA88" s="6">
        <f t="shared" ref="AA88:AC88" si="1119">AA87+(365/12)</f>
        <v>2768.9166666666652</v>
      </c>
      <c r="AC88" s="6">
        <f t="shared" si="1119"/>
        <v>2768.9166666666652</v>
      </c>
      <c r="AE88" s="6">
        <f t="shared" ref="AE88:AG88" si="1120">AE87+(365/12)</f>
        <v>2768.9166666666652</v>
      </c>
      <c r="AF88" s="11">
        <f t="shared" si="988"/>
        <v>-25974.825856749223</v>
      </c>
      <c r="AG88" s="6">
        <f t="shared" si="1120"/>
        <v>2768.9166666666652</v>
      </c>
      <c r="AH88" s="11">
        <f t="shared" si="989"/>
        <v>-25974.825856749223</v>
      </c>
      <c r="AI88" s="6">
        <f t="shared" ref="AI88:AK88" si="1121">AI87+(365/12)</f>
        <v>2768.9166666666652</v>
      </c>
      <c r="AJ88" s="11">
        <f t="shared" si="991"/>
        <v>-25974.825856749223</v>
      </c>
      <c r="AK88" s="6">
        <f t="shared" si="1121"/>
        <v>2768.9166666666652</v>
      </c>
      <c r="AL88" s="11">
        <f t="shared" si="992"/>
        <v>-25974.825856749223</v>
      </c>
      <c r="AM88" s="6">
        <f t="shared" ref="AM88:AO88" si="1122">AM87+(365/12)</f>
        <v>2768.9166666666652</v>
      </c>
      <c r="AN88" s="11">
        <f t="shared" si="994"/>
        <v>-25974.825856749223</v>
      </c>
      <c r="AO88" s="6">
        <f t="shared" si="1122"/>
        <v>2768.9166666666652</v>
      </c>
      <c r="AP88" s="11">
        <f t="shared" si="995"/>
        <v>-25974.825856749223</v>
      </c>
      <c r="AQ88" s="6">
        <f t="shared" ref="AQ88:AS88" si="1123">AQ87+(365/12)</f>
        <v>2768.9166666666652</v>
      </c>
      <c r="AR88" s="11">
        <f t="shared" si="997"/>
        <v>-25974.825856749223</v>
      </c>
      <c r="AS88" s="6">
        <f t="shared" si="1123"/>
        <v>2768.9166666666652</v>
      </c>
      <c r="AT88" s="11">
        <f t="shared" si="998"/>
        <v>-25974.825856749223</v>
      </c>
      <c r="AU88" s="6">
        <f t="shared" ref="AU88:AW88" si="1124">AU87+(365/12)</f>
        <v>2768.9166666666652</v>
      </c>
      <c r="AV88" s="11">
        <f t="shared" si="1000"/>
        <v>-25974.825856749223</v>
      </c>
      <c r="AW88" s="6">
        <f t="shared" si="1124"/>
        <v>2768.9166666666652</v>
      </c>
      <c r="AX88" s="11">
        <f t="shared" si="1001"/>
        <v>-25974.825856749223</v>
      </c>
      <c r="AY88" s="6">
        <f t="shared" ref="AY88:BA88" si="1125">AY87+(365/12)</f>
        <v>2768.9166666666652</v>
      </c>
      <c r="AZ88" s="11">
        <f t="shared" si="1003"/>
        <v>-25974.825856749223</v>
      </c>
      <c r="BA88" s="6">
        <f t="shared" si="1125"/>
        <v>2768.9166666666652</v>
      </c>
      <c r="BB88" s="11">
        <f t="shared" si="1004"/>
        <v>-25974.825856749223</v>
      </c>
      <c r="BC88" s="6">
        <f t="shared" ref="BC88:BE88" si="1126">BC87+(365/12)</f>
        <v>2768.9166666666652</v>
      </c>
      <c r="BD88" s="11">
        <f t="shared" si="1006"/>
        <v>-25974.825856749223</v>
      </c>
      <c r="BE88" s="6">
        <f t="shared" si="1126"/>
        <v>2768.9166666666652</v>
      </c>
      <c r="BF88" s="11">
        <f t="shared" si="1007"/>
        <v>-25974.825856749223</v>
      </c>
      <c r="BG88" s="6">
        <f t="shared" ref="BG88:BI88" si="1127">BG87+(365/12)</f>
        <v>2768.9166666666652</v>
      </c>
      <c r="BH88" s="11">
        <f t="shared" si="1009"/>
        <v>-25974.825856749223</v>
      </c>
      <c r="BI88" s="6">
        <f t="shared" si="1127"/>
        <v>2768.9166666666652</v>
      </c>
      <c r="BJ88" s="11">
        <f t="shared" si="1010"/>
        <v>-25974.825856749223</v>
      </c>
      <c r="BK88" s="6">
        <f t="shared" ref="BK88:BM88" si="1128">BK87+(365/12)</f>
        <v>2768.9166666666652</v>
      </c>
      <c r="BL88" s="11">
        <f t="shared" si="1012"/>
        <v>-25974.825856749223</v>
      </c>
      <c r="BM88" s="6">
        <f t="shared" si="1128"/>
        <v>2768.9166666666652</v>
      </c>
      <c r="BN88" s="11">
        <f t="shared" si="1013"/>
        <v>-25974.825856749223</v>
      </c>
      <c r="BO88" s="6">
        <f t="shared" ref="BO88:BQ88" si="1129">BO87+(365/12)</f>
        <v>2768.9166666666652</v>
      </c>
      <c r="BP88" s="11">
        <f t="shared" si="1015"/>
        <v>-25974.825856749223</v>
      </c>
      <c r="BQ88" s="6">
        <f t="shared" si="1129"/>
        <v>2768.9166666666652</v>
      </c>
      <c r="BR88" s="11">
        <f t="shared" si="1016"/>
        <v>-25974.825856749223</v>
      </c>
      <c r="BS88" s="6">
        <f t="shared" ref="BS88:BU88" si="1130">BS87+(365/12)</f>
        <v>2768.9166666666652</v>
      </c>
      <c r="BT88" s="11">
        <f t="shared" si="1018"/>
        <v>-25974.825856749223</v>
      </c>
      <c r="BU88" s="6">
        <f t="shared" si="1130"/>
        <v>2768.9166666666652</v>
      </c>
      <c r="BV88" s="11">
        <f t="shared" si="1019"/>
        <v>-25974.825856749223</v>
      </c>
      <c r="BW88" s="6">
        <f t="shared" si="838"/>
        <v>2768.9166666666652</v>
      </c>
      <c r="BX88" s="11">
        <f t="shared" si="1020"/>
        <v>-25974.825856749223</v>
      </c>
      <c r="BY88" s="82">
        <f t="shared" si="838"/>
        <v>2768.9166666666652</v>
      </c>
      <c r="BZ88" s="11">
        <f t="shared" si="1021"/>
        <v>-25974.825856749223</v>
      </c>
      <c r="CA88" s="4"/>
    </row>
    <row r="89" spans="1:79">
      <c r="A89" s="1" t="str">
        <f t="shared" si="1070"/>
        <v/>
      </c>
      <c r="B89" s="1">
        <f t="shared" si="892"/>
        <v>83</v>
      </c>
      <c r="C89" s="13">
        <f t="shared" si="906"/>
        <v>2308741.6263922388</v>
      </c>
      <c r="D89" s="2">
        <f t="shared" si="907"/>
        <v>47863.661751499727</v>
      </c>
      <c r="E89" s="15">
        <f t="shared" si="877"/>
        <v>19289.895721796307</v>
      </c>
      <c r="F89" s="15">
        <f t="shared" si="328"/>
        <v>28573.76602970342</v>
      </c>
      <c r="G89" s="21">
        <f t="shared" si="329"/>
        <v>19289.895721796307</v>
      </c>
      <c r="H89" s="19">
        <f>'rent cash flow (do not modify)'!D88</f>
        <v>28000</v>
      </c>
      <c r="I89" s="22">
        <f>'rent cash flow (do not modify)'!E88</f>
        <v>28000</v>
      </c>
      <c r="J89" s="21">
        <f t="shared" si="893"/>
        <v>5307.6007530050001</v>
      </c>
      <c r="K89" s="15">
        <f t="shared" si="908"/>
        <v>416.66666666666669</v>
      </c>
      <c r="L89" s="15">
        <f t="shared" si="909"/>
        <v>83.333333333333329</v>
      </c>
      <c r="M89" s="16">
        <f t="shared" si="910"/>
        <v>166.66666666666666</v>
      </c>
      <c r="N89" s="15">
        <f t="shared" si="911"/>
        <v>83.333333333333329</v>
      </c>
      <c r="O89" s="7">
        <f t="shared" si="330"/>
        <v>8300</v>
      </c>
      <c r="P89" s="15">
        <f t="shared" si="878"/>
        <v>21912.7</v>
      </c>
      <c r="Q89" s="21">
        <f t="shared" si="879"/>
        <v>-26047.984726469665</v>
      </c>
      <c r="R89" s="4"/>
      <c r="S89" s="6">
        <f t="shared" si="912"/>
        <v>2799.3333333333317</v>
      </c>
      <c r="T89" s="10"/>
      <c r="U89" s="6">
        <f t="shared" si="912"/>
        <v>2799.3333333333317</v>
      </c>
      <c r="W89" s="6">
        <f t="shared" si="912"/>
        <v>2799.3333333333317</v>
      </c>
      <c r="Y89" s="6">
        <f t="shared" si="913"/>
        <v>2799.3333333333317</v>
      </c>
      <c r="AA89" s="6">
        <f t="shared" ref="AA89:AC89" si="1131">AA88+(365/12)</f>
        <v>2799.3333333333317</v>
      </c>
      <c r="AC89" s="6">
        <f t="shared" si="1131"/>
        <v>2799.3333333333317</v>
      </c>
      <c r="AE89" s="6">
        <f t="shared" ref="AE89:AG89" si="1132">AE88+(365/12)</f>
        <v>2799.3333333333317</v>
      </c>
      <c r="AF89" s="11">
        <f t="shared" si="988"/>
        <v>-26047.984726469665</v>
      </c>
      <c r="AG89" s="6">
        <f t="shared" si="1132"/>
        <v>2799.3333333333317</v>
      </c>
      <c r="AH89" s="11">
        <f t="shared" si="989"/>
        <v>-26047.984726469665</v>
      </c>
      <c r="AI89" s="6">
        <f t="shared" ref="AI89:AK89" si="1133">AI88+(365/12)</f>
        <v>2799.3333333333317</v>
      </c>
      <c r="AJ89" s="11">
        <f t="shared" si="991"/>
        <v>-26047.984726469665</v>
      </c>
      <c r="AK89" s="6">
        <f t="shared" si="1133"/>
        <v>2799.3333333333317</v>
      </c>
      <c r="AL89" s="11">
        <f t="shared" si="992"/>
        <v>-26047.984726469665</v>
      </c>
      <c r="AM89" s="6">
        <f t="shared" ref="AM89:AO89" si="1134">AM88+(365/12)</f>
        <v>2799.3333333333317</v>
      </c>
      <c r="AN89" s="11">
        <f t="shared" si="994"/>
        <v>-26047.984726469665</v>
      </c>
      <c r="AO89" s="6">
        <f t="shared" si="1134"/>
        <v>2799.3333333333317</v>
      </c>
      <c r="AP89" s="11">
        <f t="shared" si="995"/>
        <v>-26047.984726469665</v>
      </c>
      <c r="AQ89" s="6">
        <f t="shared" ref="AQ89:AS89" si="1135">AQ88+(365/12)</f>
        <v>2799.3333333333317</v>
      </c>
      <c r="AR89" s="11">
        <f t="shared" si="997"/>
        <v>-26047.984726469665</v>
      </c>
      <c r="AS89" s="6">
        <f t="shared" si="1135"/>
        <v>2799.3333333333317</v>
      </c>
      <c r="AT89" s="11">
        <f t="shared" si="998"/>
        <v>-26047.984726469665</v>
      </c>
      <c r="AU89" s="6">
        <f t="shared" ref="AU89:AW89" si="1136">AU88+(365/12)</f>
        <v>2799.3333333333317</v>
      </c>
      <c r="AV89" s="11">
        <f t="shared" si="1000"/>
        <v>-26047.984726469665</v>
      </c>
      <c r="AW89" s="6">
        <f t="shared" si="1136"/>
        <v>2799.3333333333317</v>
      </c>
      <c r="AX89" s="11">
        <f t="shared" si="1001"/>
        <v>-26047.984726469665</v>
      </c>
      <c r="AY89" s="6">
        <f t="shared" ref="AY89:BA89" si="1137">AY88+(365/12)</f>
        <v>2799.3333333333317</v>
      </c>
      <c r="AZ89" s="11">
        <f t="shared" si="1003"/>
        <v>-26047.984726469665</v>
      </c>
      <c r="BA89" s="6">
        <f t="shared" si="1137"/>
        <v>2799.3333333333317</v>
      </c>
      <c r="BB89" s="11">
        <f t="shared" si="1004"/>
        <v>-26047.984726469665</v>
      </c>
      <c r="BC89" s="6">
        <f t="shared" ref="BC89:BE89" si="1138">BC88+(365/12)</f>
        <v>2799.3333333333317</v>
      </c>
      <c r="BD89" s="11">
        <f t="shared" si="1006"/>
        <v>-26047.984726469665</v>
      </c>
      <c r="BE89" s="6">
        <f t="shared" si="1138"/>
        <v>2799.3333333333317</v>
      </c>
      <c r="BF89" s="11">
        <f t="shared" si="1007"/>
        <v>-26047.984726469665</v>
      </c>
      <c r="BG89" s="6">
        <f t="shared" ref="BG89:BI89" si="1139">BG88+(365/12)</f>
        <v>2799.3333333333317</v>
      </c>
      <c r="BH89" s="11">
        <f t="shared" si="1009"/>
        <v>-26047.984726469665</v>
      </c>
      <c r="BI89" s="6">
        <f t="shared" si="1139"/>
        <v>2799.3333333333317</v>
      </c>
      <c r="BJ89" s="11">
        <f t="shared" si="1010"/>
        <v>-26047.984726469665</v>
      </c>
      <c r="BK89" s="6">
        <f t="shared" ref="BK89:BM89" si="1140">BK88+(365/12)</f>
        <v>2799.3333333333317</v>
      </c>
      <c r="BL89" s="11">
        <f t="shared" si="1012"/>
        <v>-26047.984726469665</v>
      </c>
      <c r="BM89" s="6">
        <f t="shared" si="1140"/>
        <v>2799.3333333333317</v>
      </c>
      <c r="BN89" s="11">
        <f t="shared" si="1013"/>
        <v>-26047.984726469665</v>
      </c>
      <c r="BO89" s="6">
        <f t="shared" ref="BO89:BQ89" si="1141">BO88+(365/12)</f>
        <v>2799.3333333333317</v>
      </c>
      <c r="BP89" s="11">
        <f t="shared" si="1015"/>
        <v>-26047.984726469665</v>
      </c>
      <c r="BQ89" s="6">
        <f t="shared" si="1141"/>
        <v>2799.3333333333317</v>
      </c>
      <c r="BR89" s="11">
        <f t="shared" si="1016"/>
        <v>-26047.984726469665</v>
      </c>
      <c r="BS89" s="6">
        <f t="shared" ref="BS89:BU89" si="1142">BS88+(365/12)</f>
        <v>2799.3333333333317</v>
      </c>
      <c r="BT89" s="11">
        <f t="shared" si="1018"/>
        <v>-26047.984726469665</v>
      </c>
      <c r="BU89" s="6">
        <f t="shared" si="1142"/>
        <v>2799.3333333333317</v>
      </c>
      <c r="BV89" s="11">
        <f t="shared" si="1019"/>
        <v>-26047.984726469665</v>
      </c>
      <c r="BW89" s="6">
        <f t="shared" si="838"/>
        <v>2799.3333333333317</v>
      </c>
      <c r="BX89" s="11">
        <f t="shared" si="1020"/>
        <v>-26047.984726469665</v>
      </c>
      <c r="BY89" s="82">
        <f t="shared" si="838"/>
        <v>2799.3333333333317</v>
      </c>
      <c r="BZ89" s="11">
        <f t="shared" si="1021"/>
        <v>-26047.984726469665</v>
      </c>
      <c r="CA89" s="4"/>
    </row>
    <row r="90" spans="1:79">
      <c r="A90" s="1" t="str">
        <f t="shared" si="1070"/>
        <v/>
      </c>
      <c r="B90" s="1">
        <f t="shared" si="892"/>
        <v>84</v>
      </c>
      <c r="C90" s="13">
        <f t="shared" si="906"/>
        <v>2280167.8603625353</v>
      </c>
      <c r="D90" s="2">
        <f t="shared" si="907"/>
        <v>47863.661751499727</v>
      </c>
      <c r="E90" s="15">
        <f t="shared" si="877"/>
        <v>19051.157458150366</v>
      </c>
      <c r="F90" s="15">
        <f t="shared" si="328"/>
        <v>28812.504293349361</v>
      </c>
      <c r="G90" s="21">
        <f t="shared" si="329"/>
        <v>19051.157458150366</v>
      </c>
      <c r="H90" s="19">
        <f>'rent cash flow (do not modify)'!D89</f>
        <v>28000</v>
      </c>
      <c r="I90" s="22">
        <f>'rent cash flow (do not modify)'!E89</f>
        <v>28000</v>
      </c>
      <c r="J90" s="21">
        <f t="shared" si="893"/>
        <v>5307.6007530050001</v>
      </c>
      <c r="K90" s="15">
        <f t="shared" si="908"/>
        <v>416.66666666666669</v>
      </c>
      <c r="L90" s="15">
        <f t="shared" si="909"/>
        <v>83.333333333333329</v>
      </c>
      <c r="M90" s="16">
        <f t="shared" si="910"/>
        <v>166.66666666666666</v>
      </c>
      <c r="N90" s="15">
        <f t="shared" si="911"/>
        <v>83.333333333333329</v>
      </c>
      <c r="O90" s="7">
        <f t="shared" si="330"/>
        <v>8300</v>
      </c>
      <c r="P90" s="15">
        <f t="shared" si="878"/>
        <v>21912.7</v>
      </c>
      <c r="Q90" s="21">
        <f t="shared" si="879"/>
        <v>-26121.75484993626</v>
      </c>
      <c r="R90" s="4"/>
      <c r="S90" s="6">
        <f t="shared" si="912"/>
        <v>2829.7499999999982</v>
      </c>
      <c r="T90" s="10"/>
      <c r="U90" s="6">
        <f t="shared" si="912"/>
        <v>2829.7499999999982</v>
      </c>
      <c r="W90" s="6">
        <f t="shared" si="912"/>
        <v>2829.7499999999982</v>
      </c>
      <c r="Y90" s="6">
        <f t="shared" si="913"/>
        <v>2829.7499999999982</v>
      </c>
      <c r="AA90" s="6">
        <f t="shared" ref="AA90:AC90" si="1143">AA89+(365/12)</f>
        <v>2829.7499999999982</v>
      </c>
      <c r="AC90" s="6">
        <f t="shared" si="1143"/>
        <v>2829.7499999999982</v>
      </c>
      <c r="AE90" s="6">
        <f t="shared" ref="AE90:AG90" si="1144">AE89+(365/12)</f>
        <v>2829.7499999999982</v>
      </c>
      <c r="AF90" s="11">
        <f t="shared" si="988"/>
        <v>-26121.75484993626</v>
      </c>
      <c r="AG90" s="6">
        <f t="shared" si="1144"/>
        <v>2829.7499999999982</v>
      </c>
      <c r="AH90" s="11">
        <f t="shared" si="989"/>
        <v>-26121.75484993626</v>
      </c>
      <c r="AI90" s="6">
        <f t="shared" ref="AI90:AK90" si="1145">AI89+(365/12)</f>
        <v>2829.7499999999982</v>
      </c>
      <c r="AJ90" s="11">
        <f t="shared" si="991"/>
        <v>-26121.75484993626</v>
      </c>
      <c r="AK90" s="6">
        <f t="shared" si="1145"/>
        <v>2829.7499999999982</v>
      </c>
      <c r="AL90" s="11">
        <f t="shared" si="992"/>
        <v>-26121.75484993626</v>
      </c>
      <c r="AM90" s="6">
        <f t="shared" ref="AM90:AO90" si="1146">AM89+(365/12)</f>
        <v>2829.7499999999982</v>
      </c>
      <c r="AN90" s="11">
        <f t="shared" si="994"/>
        <v>-26121.75484993626</v>
      </c>
      <c r="AO90" s="6">
        <f t="shared" si="1146"/>
        <v>2829.7499999999982</v>
      </c>
      <c r="AP90" s="11">
        <f t="shared" si="995"/>
        <v>-26121.75484993626</v>
      </c>
      <c r="AQ90" s="6">
        <f t="shared" ref="AQ90:AS90" si="1147">AQ89+(365/12)</f>
        <v>2829.7499999999982</v>
      </c>
      <c r="AR90" s="11">
        <f t="shared" si="997"/>
        <v>-26121.75484993626</v>
      </c>
      <c r="AS90" s="6">
        <f t="shared" si="1147"/>
        <v>2829.7499999999982</v>
      </c>
      <c r="AT90" s="11">
        <f t="shared" si="998"/>
        <v>-26121.75484993626</v>
      </c>
      <c r="AU90" s="6">
        <f t="shared" ref="AU90:AW90" si="1148">AU89+(365/12)</f>
        <v>2829.7499999999982</v>
      </c>
      <c r="AV90" s="11">
        <f t="shared" si="1000"/>
        <v>-26121.75484993626</v>
      </c>
      <c r="AW90" s="6">
        <f t="shared" si="1148"/>
        <v>2829.7499999999982</v>
      </c>
      <c r="AX90" s="11">
        <f t="shared" si="1001"/>
        <v>-26121.75484993626</v>
      </c>
      <c r="AY90" s="6">
        <f t="shared" ref="AY90:BA90" si="1149">AY89+(365/12)</f>
        <v>2829.7499999999982</v>
      </c>
      <c r="AZ90" s="11">
        <f t="shared" si="1003"/>
        <v>-26121.75484993626</v>
      </c>
      <c r="BA90" s="6">
        <f t="shared" si="1149"/>
        <v>2829.7499999999982</v>
      </c>
      <c r="BB90" s="11">
        <f t="shared" si="1004"/>
        <v>-26121.75484993626</v>
      </c>
      <c r="BC90" s="6">
        <f t="shared" ref="BC90:BE90" si="1150">BC89+(365/12)</f>
        <v>2829.7499999999982</v>
      </c>
      <c r="BD90" s="11">
        <f t="shared" si="1006"/>
        <v>-26121.75484993626</v>
      </c>
      <c r="BE90" s="6">
        <f t="shared" si="1150"/>
        <v>2829.7499999999982</v>
      </c>
      <c r="BF90" s="11">
        <f t="shared" si="1007"/>
        <v>-26121.75484993626</v>
      </c>
      <c r="BG90" s="6">
        <f t="shared" ref="BG90:BI90" si="1151">BG89+(365/12)</f>
        <v>2829.7499999999982</v>
      </c>
      <c r="BH90" s="11">
        <f t="shared" si="1009"/>
        <v>-26121.75484993626</v>
      </c>
      <c r="BI90" s="6">
        <f t="shared" si="1151"/>
        <v>2829.7499999999982</v>
      </c>
      <c r="BJ90" s="11">
        <f t="shared" si="1010"/>
        <v>-26121.75484993626</v>
      </c>
      <c r="BK90" s="6">
        <f t="shared" ref="BK90:BM90" si="1152">BK89+(365/12)</f>
        <v>2829.7499999999982</v>
      </c>
      <c r="BL90" s="11">
        <f t="shared" si="1012"/>
        <v>-26121.75484993626</v>
      </c>
      <c r="BM90" s="6">
        <f t="shared" si="1152"/>
        <v>2829.7499999999982</v>
      </c>
      <c r="BN90" s="11">
        <f t="shared" si="1013"/>
        <v>-26121.75484993626</v>
      </c>
      <c r="BO90" s="6">
        <f t="shared" ref="BO90:BQ90" si="1153">BO89+(365/12)</f>
        <v>2829.7499999999982</v>
      </c>
      <c r="BP90" s="11">
        <f t="shared" si="1015"/>
        <v>-26121.75484993626</v>
      </c>
      <c r="BQ90" s="6">
        <f t="shared" si="1153"/>
        <v>2829.7499999999982</v>
      </c>
      <c r="BR90" s="11">
        <f t="shared" si="1016"/>
        <v>-26121.75484993626</v>
      </c>
      <c r="BS90" s="6">
        <f t="shared" ref="BS90:BU90" si="1154">BS89+(365/12)</f>
        <v>2829.7499999999982</v>
      </c>
      <c r="BT90" s="11">
        <f t="shared" si="1018"/>
        <v>-26121.75484993626</v>
      </c>
      <c r="BU90" s="6">
        <f t="shared" si="1154"/>
        <v>2829.7499999999982</v>
      </c>
      <c r="BV90" s="11">
        <f t="shared" si="1019"/>
        <v>-26121.75484993626</v>
      </c>
      <c r="BW90" s="6">
        <f t="shared" si="838"/>
        <v>2829.7499999999982</v>
      </c>
      <c r="BX90" s="11">
        <f t="shared" si="1020"/>
        <v>-26121.75484993626</v>
      </c>
      <c r="BY90" s="82">
        <f t="shared" si="838"/>
        <v>2829.7499999999982</v>
      </c>
      <c r="BZ90" s="11">
        <f t="shared" si="1021"/>
        <v>-26121.75484993626</v>
      </c>
      <c r="CA90" s="4"/>
    </row>
    <row r="91" spans="1:79">
      <c r="A91" s="18">
        <f t="shared" si="1070"/>
        <v>8</v>
      </c>
      <c r="B91" s="18">
        <f t="shared" si="892"/>
        <v>85</v>
      </c>
      <c r="C91" s="19">
        <f t="shared" si="906"/>
        <v>2251355.3560691858</v>
      </c>
      <c r="D91" s="22">
        <f t="shared" si="907"/>
        <v>47863.661751499727</v>
      </c>
      <c r="E91" s="22">
        <f t="shared" si="877"/>
        <v>18810.424499144021</v>
      </c>
      <c r="F91" s="22">
        <f t="shared" si="328"/>
        <v>29053.237252355706</v>
      </c>
      <c r="G91" s="23">
        <f t="shared" si="329"/>
        <v>18810.424499144021</v>
      </c>
      <c r="H91" s="19">
        <f>'rent cash flow (do not modify)'!D90</f>
        <v>30000</v>
      </c>
      <c r="I91" s="22">
        <f>'rent cash flow (do not modify)'!E90</f>
        <v>30000</v>
      </c>
      <c r="J91" s="23">
        <f t="shared" si="893"/>
        <v>5360.6767605350506</v>
      </c>
      <c r="K91" s="22">
        <f t="shared" si="908"/>
        <v>416.66666666666669</v>
      </c>
      <c r="L91" s="22">
        <f t="shared" si="909"/>
        <v>83.333333333333329</v>
      </c>
      <c r="M91" s="19">
        <f t="shared" si="910"/>
        <v>166.66666666666666</v>
      </c>
      <c r="N91" s="22">
        <f t="shared" si="911"/>
        <v>83.333333333333329</v>
      </c>
      <c r="O91" s="18">
        <f t="shared" si="330"/>
        <v>8900</v>
      </c>
      <c r="P91" s="22">
        <f t="shared" si="878"/>
        <v>23480.1</v>
      </c>
      <c r="Q91" s="23">
        <f t="shared" si="879"/>
        <v>-24681.817341799277</v>
      </c>
      <c r="R91" s="4"/>
      <c r="S91" s="6">
        <f t="shared" si="912"/>
        <v>2860.1666666666647</v>
      </c>
      <c r="T91" s="20"/>
      <c r="U91" s="6">
        <f t="shared" si="912"/>
        <v>2860.1666666666647</v>
      </c>
      <c r="V91" s="20"/>
      <c r="W91" s="6">
        <f t="shared" si="912"/>
        <v>2860.1666666666647</v>
      </c>
      <c r="X91" s="20"/>
      <c r="Y91" s="6">
        <f t="shared" si="913"/>
        <v>2860.1666666666647</v>
      </c>
      <c r="Z91" s="20"/>
      <c r="AA91" s="6">
        <f t="shared" ref="AA91:AC91" si="1155">AA90+(365/12)</f>
        <v>2860.1666666666647</v>
      </c>
      <c r="AB91" s="20"/>
      <c r="AC91" s="6">
        <f t="shared" si="1155"/>
        <v>2860.1666666666647</v>
      </c>
      <c r="AD91" s="20"/>
      <c r="AE91" s="6">
        <f t="shared" ref="AE91:AG91" si="1156">AE90+(365/12)</f>
        <v>2860.1666666666647</v>
      </c>
      <c r="AF91" s="20">
        <f>value*(1+appr)^(A91-1)-C91-IF((A91-1)&lt;=penaltyy,sqft*pamt,0)</f>
        <v>7492230.1439308198</v>
      </c>
      <c r="AG91" s="6">
        <f t="shared" si="1156"/>
        <v>2860.1666666666647</v>
      </c>
      <c r="AH91" s="20">
        <f t="shared" ref="AH91:AH102" si="1157">Q91</f>
        <v>-24681.817341799277</v>
      </c>
      <c r="AI91" s="6">
        <f t="shared" ref="AI91:AK91" si="1158">AI90+(365/12)</f>
        <v>2860.1666666666647</v>
      </c>
      <c r="AJ91" s="20">
        <f t="shared" ref="AJ91:AJ102" si="1159">Q91</f>
        <v>-24681.817341799277</v>
      </c>
      <c r="AK91" s="6">
        <f t="shared" si="1158"/>
        <v>2860.1666666666647</v>
      </c>
      <c r="AL91" s="20">
        <f t="shared" ref="AL91:AL102" si="1160">Q91</f>
        <v>-24681.817341799277</v>
      </c>
      <c r="AM91" s="6">
        <f t="shared" ref="AM91:AO91" si="1161">AM90+(365/12)</f>
        <v>2860.1666666666647</v>
      </c>
      <c r="AN91" s="20">
        <f t="shared" ref="AN91:AN102" si="1162">Q91</f>
        <v>-24681.817341799277</v>
      </c>
      <c r="AO91" s="6">
        <f t="shared" si="1161"/>
        <v>2860.1666666666647</v>
      </c>
      <c r="AP91" s="20">
        <f t="shared" ref="AP91:AP102" si="1163">Q91</f>
        <v>-24681.817341799277</v>
      </c>
      <c r="AQ91" s="6">
        <f t="shared" ref="AQ91:AS91" si="1164">AQ90+(365/12)</f>
        <v>2860.1666666666647</v>
      </c>
      <c r="AR91" s="20">
        <f t="shared" ref="AR91:AR102" si="1165">Q91</f>
        <v>-24681.817341799277</v>
      </c>
      <c r="AS91" s="6">
        <f t="shared" si="1164"/>
        <v>2860.1666666666647</v>
      </c>
      <c r="AT91" s="20">
        <f t="shared" ref="AT91:AT102" si="1166">Q91</f>
        <v>-24681.817341799277</v>
      </c>
      <c r="AU91" s="6">
        <f t="shared" ref="AU91:AW91" si="1167">AU90+(365/12)</f>
        <v>2860.1666666666647</v>
      </c>
      <c r="AV91" s="20">
        <f t="shared" ref="AV91:AV102" si="1168">Q91</f>
        <v>-24681.817341799277</v>
      </c>
      <c r="AW91" s="6">
        <f t="shared" si="1167"/>
        <v>2860.1666666666647</v>
      </c>
      <c r="AX91" s="20">
        <f t="shared" ref="AX91:AX102" si="1169">Q91</f>
        <v>-24681.817341799277</v>
      </c>
      <c r="AY91" s="6">
        <f t="shared" ref="AY91:BA91" si="1170">AY90+(365/12)</f>
        <v>2860.1666666666647</v>
      </c>
      <c r="AZ91" s="20">
        <f t="shared" ref="AZ91:AZ102" si="1171">Q91</f>
        <v>-24681.817341799277</v>
      </c>
      <c r="BA91" s="6">
        <f t="shared" si="1170"/>
        <v>2860.1666666666647</v>
      </c>
      <c r="BB91" s="20">
        <f t="shared" ref="BB91:BB102" si="1172">Q91</f>
        <v>-24681.817341799277</v>
      </c>
      <c r="BC91" s="6">
        <f t="shared" ref="BC91:BE91" si="1173">BC90+(365/12)</f>
        <v>2860.1666666666647</v>
      </c>
      <c r="BD91" s="20">
        <f t="shared" ref="BD91:BD102" si="1174">Q91</f>
        <v>-24681.817341799277</v>
      </c>
      <c r="BE91" s="6">
        <f t="shared" si="1173"/>
        <v>2860.1666666666647</v>
      </c>
      <c r="BF91" s="20">
        <f t="shared" ref="BF91:BF102" si="1175">Q91</f>
        <v>-24681.817341799277</v>
      </c>
      <c r="BG91" s="6">
        <f t="shared" ref="BG91:BI91" si="1176">BG90+(365/12)</f>
        <v>2860.1666666666647</v>
      </c>
      <c r="BH91" s="20">
        <f t="shared" ref="BH91:BH102" si="1177">Q91</f>
        <v>-24681.817341799277</v>
      </c>
      <c r="BI91" s="6">
        <f t="shared" si="1176"/>
        <v>2860.1666666666647</v>
      </c>
      <c r="BJ91" s="20">
        <f t="shared" ref="BJ91:BJ102" si="1178">Q91</f>
        <v>-24681.817341799277</v>
      </c>
      <c r="BK91" s="6">
        <f t="shared" ref="BK91:BM91" si="1179">BK90+(365/12)</f>
        <v>2860.1666666666647</v>
      </c>
      <c r="BL91" s="20">
        <f t="shared" ref="BL91:BL102" si="1180">Q91</f>
        <v>-24681.817341799277</v>
      </c>
      <c r="BM91" s="6">
        <f t="shared" si="1179"/>
        <v>2860.1666666666647</v>
      </c>
      <c r="BN91" s="20">
        <f t="shared" ref="BN91:BN102" si="1181">Q91</f>
        <v>-24681.817341799277</v>
      </c>
      <c r="BO91" s="6">
        <f t="shared" ref="BO91:BQ91" si="1182">BO90+(365/12)</f>
        <v>2860.1666666666647</v>
      </c>
      <c r="BP91" s="20">
        <f t="shared" ref="BP91:BP102" si="1183">Q91</f>
        <v>-24681.817341799277</v>
      </c>
      <c r="BQ91" s="6">
        <f t="shared" si="1182"/>
        <v>2860.1666666666647</v>
      </c>
      <c r="BR91" s="20">
        <f t="shared" ref="BR91:BR102" si="1184">Q91</f>
        <v>-24681.817341799277</v>
      </c>
      <c r="BS91" s="6">
        <f t="shared" ref="BS91:BU91" si="1185">BS90+(365/12)</f>
        <v>2860.1666666666647</v>
      </c>
      <c r="BT91" s="20">
        <f t="shared" ref="BT91:BT102" si="1186">Q91</f>
        <v>-24681.817341799277</v>
      </c>
      <c r="BU91" s="6">
        <f t="shared" si="1185"/>
        <v>2860.1666666666647</v>
      </c>
      <c r="BV91" s="20">
        <f t="shared" ref="BV91:BV102" si="1187">Q91</f>
        <v>-24681.817341799277</v>
      </c>
      <c r="BW91" s="6">
        <f t="shared" si="838"/>
        <v>2860.1666666666647</v>
      </c>
      <c r="BX91" s="20">
        <f t="shared" ref="BX91:BX102" si="1188">Q91</f>
        <v>-24681.817341799277</v>
      </c>
      <c r="BY91" s="82">
        <f t="shared" si="838"/>
        <v>2860.1666666666647</v>
      </c>
      <c r="BZ91" s="20">
        <f t="shared" ref="BZ91:BZ102" si="1189">Q91</f>
        <v>-24681.817341799277</v>
      </c>
      <c r="CA91" s="4"/>
    </row>
    <row r="92" spans="1:79">
      <c r="A92" s="1" t="str">
        <f t="shared" si="1070"/>
        <v/>
      </c>
      <c r="B92" s="1">
        <f t="shared" si="892"/>
        <v>86</v>
      </c>
      <c r="C92" s="13">
        <f t="shared" si="906"/>
        <v>2222302.1188168302</v>
      </c>
      <c r="D92" s="2">
        <f t="shared" si="907"/>
        <v>47863.661751499727</v>
      </c>
      <c r="E92" s="15">
        <f t="shared" si="877"/>
        <v>18567.680178787003</v>
      </c>
      <c r="F92" s="15">
        <f t="shared" si="328"/>
        <v>29295.981572712724</v>
      </c>
      <c r="G92" s="21">
        <f t="shared" si="329"/>
        <v>18567.680178787003</v>
      </c>
      <c r="H92" s="19">
        <f>'rent cash flow (do not modify)'!D91</f>
        <v>30000</v>
      </c>
      <c r="I92" s="22">
        <f>'rent cash flow (do not modify)'!E91</f>
        <v>30000</v>
      </c>
      <c r="J92" s="21">
        <f t="shared" si="893"/>
        <v>5360.6767605350506</v>
      </c>
      <c r="K92" s="15">
        <f t="shared" si="908"/>
        <v>416.66666666666669</v>
      </c>
      <c r="L92" s="15">
        <f t="shared" si="909"/>
        <v>83.333333333333329</v>
      </c>
      <c r="M92" s="16">
        <f t="shared" si="910"/>
        <v>166.66666666666666</v>
      </c>
      <c r="N92" s="15">
        <f t="shared" si="911"/>
        <v>83.333333333333329</v>
      </c>
      <c r="O92" s="7">
        <f t="shared" si="330"/>
        <v>8900</v>
      </c>
      <c r="P92" s="15">
        <f t="shared" si="878"/>
        <v>23480.1</v>
      </c>
      <c r="Q92" s="21">
        <f t="shared" si="879"/>
        <v>-24756.825336789592</v>
      </c>
      <c r="R92" s="4"/>
      <c r="S92" s="6">
        <f t="shared" si="912"/>
        <v>2890.5833333333312</v>
      </c>
      <c r="T92" s="10"/>
      <c r="U92" s="6">
        <f t="shared" si="912"/>
        <v>2890.5833333333312</v>
      </c>
      <c r="W92" s="6">
        <f t="shared" si="912"/>
        <v>2890.5833333333312</v>
      </c>
      <c r="Y92" s="6">
        <f t="shared" si="913"/>
        <v>2890.5833333333312</v>
      </c>
      <c r="AA92" s="6">
        <f t="shared" ref="AA92:AC92" si="1190">AA91+(365/12)</f>
        <v>2890.5833333333312</v>
      </c>
      <c r="AC92" s="6">
        <f t="shared" si="1190"/>
        <v>2890.5833333333312</v>
      </c>
      <c r="AE92" s="6">
        <f t="shared" ref="AE92:AG92" si="1191">AE91+(365/12)</f>
        <v>2890.5833333333312</v>
      </c>
      <c r="AG92" s="6">
        <f t="shared" si="1191"/>
        <v>2890.5833333333312</v>
      </c>
      <c r="AH92" s="11">
        <f t="shared" si="1157"/>
        <v>-24756.825336789592</v>
      </c>
      <c r="AI92" s="6">
        <f t="shared" ref="AI92:AK92" si="1192">AI91+(365/12)</f>
        <v>2890.5833333333312</v>
      </c>
      <c r="AJ92" s="11">
        <f t="shared" si="1159"/>
        <v>-24756.825336789592</v>
      </c>
      <c r="AK92" s="6">
        <f t="shared" si="1192"/>
        <v>2890.5833333333312</v>
      </c>
      <c r="AL92" s="11">
        <f t="shared" si="1160"/>
        <v>-24756.825336789592</v>
      </c>
      <c r="AM92" s="6">
        <f t="shared" ref="AM92:AO92" si="1193">AM91+(365/12)</f>
        <v>2890.5833333333312</v>
      </c>
      <c r="AN92" s="11">
        <f t="shared" si="1162"/>
        <v>-24756.825336789592</v>
      </c>
      <c r="AO92" s="6">
        <f t="shared" si="1193"/>
        <v>2890.5833333333312</v>
      </c>
      <c r="AP92" s="11">
        <f t="shared" si="1163"/>
        <v>-24756.825336789592</v>
      </c>
      <c r="AQ92" s="6">
        <f t="shared" ref="AQ92:AS92" si="1194">AQ91+(365/12)</f>
        <v>2890.5833333333312</v>
      </c>
      <c r="AR92" s="11">
        <f t="shared" si="1165"/>
        <v>-24756.825336789592</v>
      </c>
      <c r="AS92" s="6">
        <f t="shared" si="1194"/>
        <v>2890.5833333333312</v>
      </c>
      <c r="AT92" s="11">
        <f t="shared" si="1166"/>
        <v>-24756.825336789592</v>
      </c>
      <c r="AU92" s="6">
        <f t="shared" ref="AU92:AW92" si="1195">AU91+(365/12)</f>
        <v>2890.5833333333312</v>
      </c>
      <c r="AV92" s="11">
        <f t="shared" si="1168"/>
        <v>-24756.825336789592</v>
      </c>
      <c r="AW92" s="6">
        <f t="shared" si="1195"/>
        <v>2890.5833333333312</v>
      </c>
      <c r="AX92" s="11">
        <f t="shared" si="1169"/>
        <v>-24756.825336789592</v>
      </c>
      <c r="AY92" s="6">
        <f t="shared" ref="AY92:BA92" si="1196">AY91+(365/12)</f>
        <v>2890.5833333333312</v>
      </c>
      <c r="AZ92" s="11">
        <f t="shared" si="1171"/>
        <v>-24756.825336789592</v>
      </c>
      <c r="BA92" s="6">
        <f t="shared" si="1196"/>
        <v>2890.5833333333312</v>
      </c>
      <c r="BB92" s="11">
        <f t="shared" si="1172"/>
        <v>-24756.825336789592</v>
      </c>
      <c r="BC92" s="6">
        <f t="shared" ref="BC92:BE92" si="1197">BC91+(365/12)</f>
        <v>2890.5833333333312</v>
      </c>
      <c r="BD92" s="11">
        <f t="shared" si="1174"/>
        <v>-24756.825336789592</v>
      </c>
      <c r="BE92" s="6">
        <f t="shared" si="1197"/>
        <v>2890.5833333333312</v>
      </c>
      <c r="BF92" s="11">
        <f t="shared" si="1175"/>
        <v>-24756.825336789592</v>
      </c>
      <c r="BG92" s="6">
        <f t="shared" ref="BG92:BI92" si="1198">BG91+(365/12)</f>
        <v>2890.5833333333312</v>
      </c>
      <c r="BH92" s="11">
        <f t="shared" si="1177"/>
        <v>-24756.825336789592</v>
      </c>
      <c r="BI92" s="6">
        <f t="shared" si="1198"/>
        <v>2890.5833333333312</v>
      </c>
      <c r="BJ92" s="11">
        <f t="shared" si="1178"/>
        <v>-24756.825336789592</v>
      </c>
      <c r="BK92" s="6">
        <f t="shared" ref="BK92:BM92" si="1199">BK91+(365/12)</f>
        <v>2890.5833333333312</v>
      </c>
      <c r="BL92" s="11">
        <f t="shared" si="1180"/>
        <v>-24756.825336789592</v>
      </c>
      <c r="BM92" s="6">
        <f t="shared" si="1199"/>
        <v>2890.5833333333312</v>
      </c>
      <c r="BN92" s="11">
        <f t="shared" si="1181"/>
        <v>-24756.825336789592</v>
      </c>
      <c r="BO92" s="6">
        <f t="shared" ref="BO92:BQ92" si="1200">BO91+(365/12)</f>
        <v>2890.5833333333312</v>
      </c>
      <c r="BP92" s="11">
        <f t="shared" si="1183"/>
        <v>-24756.825336789592</v>
      </c>
      <c r="BQ92" s="6">
        <f t="shared" si="1200"/>
        <v>2890.5833333333312</v>
      </c>
      <c r="BR92" s="11">
        <f t="shared" si="1184"/>
        <v>-24756.825336789592</v>
      </c>
      <c r="BS92" s="6">
        <f t="shared" ref="BS92:BU92" si="1201">BS91+(365/12)</f>
        <v>2890.5833333333312</v>
      </c>
      <c r="BT92" s="11">
        <f t="shared" si="1186"/>
        <v>-24756.825336789592</v>
      </c>
      <c r="BU92" s="6">
        <f t="shared" si="1201"/>
        <v>2890.5833333333312</v>
      </c>
      <c r="BV92" s="11">
        <f t="shared" si="1187"/>
        <v>-24756.825336789592</v>
      </c>
      <c r="BW92" s="6">
        <f t="shared" si="838"/>
        <v>2890.5833333333312</v>
      </c>
      <c r="BX92" s="11">
        <f t="shared" si="1188"/>
        <v>-24756.825336789592</v>
      </c>
      <c r="BY92" s="82">
        <f t="shared" si="838"/>
        <v>2890.5833333333312</v>
      </c>
      <c r="BZ92" s="11">
        <f t="shared" si="1189"/>
        <v>-24756.825336789592</v>
      </c>
      <c r="CA92" s="4"/>
    </row>
    <row r="93" spans="1:79">
      <c r="A93" s="1" t="str">
        <f t="shared" si="1070"/>
        <v/>
      </c>
      <c r="B93" s="1">
        <f t="shared" si="892"/>
        <v>87</v>
      </c>
      <c r="C93" s="13">
        <f t="shared" si="906"/>
        <v>2193006.1372441174</v>
      </c>
      <c r="D93" s="2">
        <f t="shared" si="907"/>
        <v>47863.661751499727</v>
      </c>
      <c r="E93" s="15">
        <f t="shared" si="877"/>
        <v>18322.90769184208</v>
      </c>
      <c r="F93" s="15">
        <f t="shared" si="328"/>
        <v>29540.754059657647</v>
      </c>
      <c r="G93" s="21">
        <f t="shared" si="329"/>
        <v>18322.90769184208</v>
      </c>
      <c r="H93" s="19">
        <f>'rent cash flow (do not modify)'!D92</f>
        <v>30000</v>
      </c>
      <c r="I93" s="22">
        <f>'rent cash flow (do not modify)'!E92</f>
        <v>30000</v>
      </c>
      <c r="J93" s="21">
        <f t="shared" si="893"/>
        <v>5360.6767605350506</v>
      </c>
      <c r="K93" s="15">
        <f t="shared" si="908"/>
        <v>416.66666666666669</v>
      </c>
      <c r="L93" s="15">
        <f t="shared" si="909"/>
        <v>83.333333333333329</v>
      </c>
      <c r="M93" s="16">
        <f t="shared" si="910"/>
        <v>166.66666666666666</v>
      </c>
      <c r="N93" s="15">
        <f t="shared" si="911"/>
        <v>83.333333333333329</v>
      </c>
      <c r="O93" s="7">
        <f t="shared" si="330"/>
        <v>8900</v>
      </c>
      <c r="P93" s="15">
        <f t="shared" si="878"/>
        <v>23480.1</v>
      </c>
      <c r="Q93" s="21">
        <f t="shared" si="879"/>
        <v>-24832.460035255575</v>
      </c>
      <c r="R93" s="4"/>
      <c r="S93" s="6">
        <f t="shared" si="912"/>
        <v>2920.9999999999977</v>
      </c>
      <c r="T93" s="10"/>
      <c r="U93" s="6">
        <f t="shared" si="912"/>
        <v>2920.9999999999977</v>
      </c>
      <c r="W93" s="6">
        <f t="shared" si="912"/>
        <v>2920.9999999999977</v>
      </c>
      <c r="Y93" s="6">
        <f t="shared" si="913"/>
        <v>2920.9999999999977</v>
      </c>
      <c r="AA93" s="6">
        <f t="shared" ref="AA93:AC93" si="1202">AA92+(365/12)</f>
        <v>2920.9999999999977</v>
      </c>
      <c r="AC93" s="6">
        <f t="shared" si="1202"/>
        <v>2920.9999999999977</v>
      </c>
      <c r="AE93" s="6">
        <f t="shared" ref="AE93:AG93" si="1203">AE92+(365/12)</f>
        <v>2920.9999999999977</v>
      </c>
      <c r="AG93" s="6">
        <f t="shared" si="1203"/>
        <v>2920.9999999999977</v>
      </c>
      <c r="AH93" s="11">
        <f t="shared" si="1157"/>
        <v>-24832.460035255575</v>
      </c>
      <c r="AI93" s="6">
        <f t="shared" ref="AI93:AK93" si="1204">AI92+(365/12)</f>
        <v>2920.9999999999977</v>
      </c>
      <c r="AJ93" s="11">
        <f t="shared" si="1159"/>
        <v>-24832.460035255575</v>
      </c>
      <c r="AK93" s="6">
        <f t="shared" si="1204"/>
        <v>2920.9999999999977</v>
      </c>
      <c r="AL93" s="11">
        <f t="shared" si="1160"/>
        <v>-24832.460035255575</v>
      </c>
      <c r="AM93" s="6">
        <f t="shared" ref="AM93:AO93" si="1205">AM92+(365/12)</f>
        <v>2920.9999999999977</v>
      </c>
      <c r="AN93" s="11">
        <f t="shared" si="1162"/>
        <v>-24832.460035255575</v>
      </c>
      <c r="AO93" s="6">
        <f t="shared" si="1205"/>
        <v>2920.9999999999977</v>
      </c>
      <c r="AP93" s="11">
        <f t="shared" si="1163"/>
        <v>-24832.460035255575</v>
      </c>
      <c r="AQ93" s="6">
        <f t="shared" ref="AQ93:AS93" si="1206">AQ92+(365/12)</f>
        <v>2920.9999999999977</v>
      </c>
      <c r="AR93" s="11">
        <f t="shared" si="1165"/>
        <v>-24832.460035255575</v>
      </c>
      <c r="AS93" s="6">
        <f t="shared" si="1206"/>
        <v>2920.9999999999977</v>
      </c>
      <c r="AT93" s="11">
        <f t="shared" si="1166"/>
        <v>-24832.460035255575</v>
      </c>
      <c r="AU93" s="6">
        <f t="shared" ref="AU93:AW93" si="1207">AU92+(365/12)</f>
        <v>2920.9999999999977</v>
      </c>
      <c r="AV93" s="11">
        <f t="shared" si="1168"/>
        <v>-24832.460035255575</v>
      </c>
      <c r="AW93" s="6">
        <f t="shared" si="1207"/>
        <v>2920.9999999999977</v>
      </c>
      <c r="AX93" s="11">
        <f t="shared" si="1169"/>
        <v>-24832.460035255575</v>
      </c>
      <c r="AY93" s="6">
        <f t="shared" ref="AY93:BA93" si="1208">AY92+(365/12)</f>
        <v>2920.9999999999977</v>
      </c>
      <c r="AZ93" s="11">
        <f t="shared" si="1171"/>
        <v>-24832.460035255575</v>
      </c>
      <c r="BA93" s="6">
        <f t="shared" si="1208"/>
        <v>2920.9999999999977</v>
      </c>
      <c r="BB93" s="11">
        <f t="shared" si="1172"/>
        <v>-24832.460035255575</v>
      </c>
      <c r="BC93" s="6">
        <f t="shared" ref="BC93:BE93" si="1209">BC92+(365/12)</f>
        <v>2920.9999999999977</v>
      </c>
      <c r="BD93" s="11">
        <f t="shared" si="1174"/>
        <v>-24832.460035255575</v>
      </c>
      <c r="BE93" s="6">
        <f t="shared" si="1209"/>
        <v>2920.9999999999977</v>
      </c>
      <c r="BF93" s="11">
        <f t="shared" si="1175"/>
        <v>-24832.460035255575</v>
      </c>
      <c r="BG93" s="6">
        <f t="shared" ref="BG93:BI93" si="1210">BG92+(365/12)</f>
        <v>2920.9999999999977</v>
      </c>
      <c r="BH93" s="11">
        <f t="shared" si="1177"/>
        <v>-24832.460035255575</v>
      </c>
      <c r="BI93" s="6">
        <f t="shared" si="1210"/>
        <v>2920.9999999999977</v>
      </c>
      <c r="BJ93" s="11">
        <f t="shared" si="1178"/>
        <v>-24832.460035255575</v>
      </c>
      <c r="BK93" s="6">
        <f t="shared" ref="BK93:BM93" si="1211">BK92+(365/12)</f>
        <v>2920.9999999999977</v>
      </c>
      <c r="BL93" s="11">
        <f t="shared" si="1180"/>
        <v>-24832.460035255575</v>
      </c>
      <c r="BM93" s="6">
        <f t="shared" si="1211"/>
        <v>2920.9999999999977</v>
      </c>
      <c r="BN93" s="11">
        <f t="shared" si="1181"/>
        <v>-24832.460035255575</v>
      </c>
      <c r="BO93" s="6">
        <f t="shared" ref="BO93:BQ93" si="1212">BO92+(365/12)</f>
        <v>2920.9999999999977</v>
      </c>
      <c r="BP93" s="11">
        <f t="shared" si="1183"/>
        <v>-24832.460035255575</v>
      </c>
      <c r="BQ93" s="6">
        <f t="shared" si="1212"/>
        <v>2920.9999999999977</v>
      </c>
      <c r="BR93" s="11">
        <f t="shared" si="1184"/>
        <v>-24832.460035255575</v>
      </c>
      <c r="BS93" s="6">
        <f t="shared" ref="BS93:BU93" si="1213">BS92+(365/12)</f>
        <v>2920.9999999999977</v>
      </c>
      <c r="BT93" s="11">
        <f t="shared" si="1186"/>
        <v>-24832.460035255575</v>
      </c>
      <c r="BU93" s="6">
        <f t="shared" si="1213"/>
        <v>2920.9999999999977</v>
      </c>
      <c r="BV93" s="11">
        <f t="shared" si="1187"/>
        <v>-24832.460035255575</v>
      </c>
      <c r="BW93" s="6">
        <f t="shared" si="838"/>
        <v>2920.9999999999977</v>
      </c>
      <c r="BX93" s="11">
        <f t="shared" si="1188"/>
        <v>-24832.460035255575</v>
      </c>
      <c r="BY93" s="82">
        <f t="shared" si="838"/>
        <v>2920.9999999999977</v>
      </c>
      <c r="BZ93" s="11">
        <f t="shared" si="1189"/>
        <v>-24832.460035255575</v>
      </c>
      <c r="CA93" s="4"/>
    </row>
    <row r="94" spans="1:79">
      <c r="A94" s="1" t="str">
        <f t="shared" si="1070"/>
        <v/>
      </c>
      <c r="B94" s="1">
        <f t="shared" si="892"/>
        <v>88</v>
      </c>
      <c r="C94" s="13">
        <f t="shared" si="906"/>
        <v>2163465.38318446</v>
      </c>
      <c r="D94" s="2">
        <f t="shared" si="907"/>
        <v>47863.661751499727</v>
      </c>
      <c r="E94" s="15">
        <f t="shared" si="877"/>
        <v>18076.090092661663</v>
      </c>
      <c r="F94" s="15">
        <f t="shared" si="328"/>
        <v>29787.571658838064</v>
      </c>
      <c r="G94" s="21">
        <f t="shared" si="329"/>
        <v>18076.090092661663</v>
      </c>
      <c r="H94" s="19">
        <f>'rent cash flow (do not modify)'!D93</f>
        <v>30000</v>
      </c>
      <c r="I94" s="22">
        <f>'rent cash flow (do not modify)'!E93</f>
        <v>30000</v>
      </c>
      <c r="J94" s="21">
        <f t="shared" si="893"/>
        <v>5360.6767605350506</v>
      </c>
      <c r="K94" s="15">
        <f t="shared" si="908"/>
        <v>416.66666666666669</v>
      </c>
      <c r="L94" s="15">
        <f t="shared" si="909"/>
        <v>83.333333333333329</v>
      </c>
      <c r="M94" s="16">
        <f t="shared" si="910"/>
        <v>166.66666666666666</v>
      </c>
      <c r="N94" s="15">
        <f t="shared" si="911"/>
        <v>83.333333333333329</v>
      </c>
      <c r="O94" s="7">
        <f t="shared" si="330"/>
        <v>8900</v>
      </c>
      <c r="P94" s="15">
        <f t="shared" si="878"/>
        <v>23480.1</v>
      </c>
      <c r="Q94" s="21">
        <f t="shared" si="879"/>
        <v>-24908.726673402325</v>
      </c>
      <c r="R94" s="4"/>
      <c r="S94" s="6">
        <f t="shared" si="912"/>
        <v>2951.4166666666642</v>
      </c>
      <c r="T94" s="10"/>
      <c r="U94" s="6">
        <f t="shared" si="912"/>
        <v>2951.4166666666642</v>
      </c>
      <c r="W94" s="6">
        <f t="shared" si="912"/>
        <v>2951.4166666666642</v>
      </c>
      <c r="Y94" s="6">
        <f t="shared" si="913"/>
        <v>2951.4166666666642</v>
      </c>
      <c r="AA94" s="6">
        <f t="shared" ref="AA94:AC94" si="1214">AA93+(365/12)</f>
        <v>2951.4166666666642</v>
      </c>
      <c r="AC94" s="6">
        <f t="shared" si="1214"/>
        <v>2951.4166666666642</v>
      </c>
      <c r="AE94" s="6">
        <f t="shared" ref="AE94:AG94" si="1215">AE93+(365/12)</f>
        <v>2951.4166666666642</v>
      </c>
      <c r="AG94" s="6">
        <f t="shared" si="1215"/>
        <v>2951.4166666666642</v>
      </c>
      <c r="AH94" s="11">
        <f t="shared" si="1157"/>
        <v>-24908.726673402325</v>
      </c>
      <c r="AI94" s="6">
        <f t="shared" ref="AI94:AK94" si="1216">AI93+(365/12)</f>
        <v>2951.4166666666642</v>
      </c>
      <c r="AJ94" s="11">
        <f t="shared" si="1159"/>
        <v>-24908.726673402325</v>
      </c>
      <c r="AK94" s="6">
        <f t="shared" si="1216"/>
        <v>2951.4166666666642</v>
      </c>
      <c r="AL94" s="11">
        <f t="shared" si="1160"/>
        <v>-24908.726673402325</v>
      </c>
      <c r="AM94" s="6">
        <f t="shared" ref="AM94:AO94" si="1217">AM93+(365/12)</f>
        <v>2951.4166666666642</v>
      </c>
      <c r="AN94" s="11">
        <f t="shared" si="1162"/>
        <v>-24908.726673402325</v>
      </c>
      <c r="AO94" s="6">
        <f t="shared" si="1217"/>
        <v>2951.4166666666642</v>
      </c>
      <c r="AP94" s="11">
        <f t="shared" si="1163"/>
        <v>-24908.726673402325</v>
      </c>
      <c r="AQ94" s="6">
        <f t="shared" ref="AQ94:AS94" si="1218">AQ93+(365/12)</f>
        <v>2951.4166666666642</v>
      </c>
      <c r="AR94" s="11">
        <f t="shared" si="1165"/>
        <v>-24908.726673402325</v>
      </c>
      <c r="AS94" s="6">
        <f t="shared" si="1218"/>
        <v>2951.4166666666642</v>
      </c>
      <c r="AT94" s="11">
        <f t="shared" si="1166"/>
        <v>-24908.726673402325</v>
      </c>
      <c r="AU94" s="6">
        <f t="shared" ref="AU94:AW94" si="1219">AU93+(365/12)</f>
        <v>2951.4166666666642</v>
      </c>
      <c r="AV94" s="11">
        <f t="shared" si="1168"/>
        <v>-24908.726673402325</v>
      </c>
      <c r="AW94" s="6">
        <f t="shared" si="1219"/>
        <v>2951.4166666666642</v>
      </c>
      <c r="AX94" s="11">
        <f t="shared" si="1169"/>
        <v>-24908.726673402325</v>
      </c>
      <c r="AY94" s="6">
        <f t="shared" ref="AY94:BA94" si="1220">AY93+(365/12)</f>
        <v>2951.4166666666642</v>
      </c>
      <c r="AZ94" s="11">
        <f t="shared" si="1171"/>
        <v>-24908.726673402325</v>
      </c>
      <c r="BA94" s="6">
        <f t="shared" si="1220"/>
        <v>2951.4166666666642</v>
      </c>
      <c r="BB94" s="11">
        <f t="shared" si="1172"/>
        <v>-24908.726673402325</v>
      </c>
      <c r="BC94" s="6">
        <f t="shared" ref="BC94:BE94" si="1221">BC93+(365/12)</f>
        <v>2951.4166666666642</v>
      </c>
      <c r="BD94" s="11">
        <f t="shared" si="1174"/>
        <v>-24908.726673402325</v>
      </c>
      <c r="BE94" s="6">
        <f t="shared" si="1221"/>
        <v>2951.4166666666642</v>
      </c>
      <c r="BF94" s="11">
        <f t="shared" si="1175"/>
        <v>-24908.726673402325</v>
      </c>
      <c r="BG94" s="6">
        <f t="shared" ref="BG94:BI94" si="1222">BG93+(365/12)</f>
        <v>2951.4166666666642</v>
      </c>
      <c r="BH94" s="11">
        <f t="shared" si="1177"/>
        <v>-24908.726673402325</v>
      </c>
      <c r="BI94" s="6">
        <f t="shared" si="1222"/>
        <v>2951.4166666666642</v>
      </c>
      <c r="BJ94" s="11">
        <f t="shared" si="1178"/>
        <v>-24908.726673402325</v>
      </c>
      <c r="BK94" s="6">
        <f t="shared" ref="BK94:BM94" si="1223">BK93+(365/12)</f>
        <v>2951.4166666666642</v>
      </c>
      <c r="BL94" s="11">
        <f t="shared" si="1180"/>
        <v>-24908.726673402325</v>
      </c>
      <c r="BM94" s="6">
        <f t="shared" si="1223"/>
        <v>2951.4166666666642</v>
      </c>
      <c r="BN94" s="11">
        <f t="shared" si="1181"/>
        <v>-24908.726673402325</v>
      </c>
      <c r="BO94" s="6">
        <f t="shared" ref="BO94:BQ94" si="1224">BO93+(365/12)</f>
        <v>2951.4166666666642</v>
      </c>
      <c r="BP94" s="11">
        <f t="shared" si="1183"/>
        <v>-24908.726673402325</v>
      </c>
      <c r="BQ94" s="6">
        <f t="shared" si="1224"/>
        <v>2951.4166666666642</v>
      </c>
      <c r="BR94" s="11">
        <f t="shared" si="1184"/>
        <v>-24908.726673402325</v>
      </c>
      <c r="BS94" s="6">
        <f t="shared" ref="BS94:BU94" si="1225">BS93+(365/12)</f>
        <v>2951.4166666666642</v>
      </c>
      <c r="BT94" s="11">
        <f t="shared" si="1186"/>
        <v>-24908.726673402325</v>
      </c>
      <c r="BU94" s="6">
        <f t="shared" si="1225"/>
        <v>2951.4166666666642</v>
      </c>
      <c r="BV94" s="11">
        <f t="shared" si="1187"/>
        <v>-24908.726673402325</v>
      </c>
      <c r="BW94" s="6">
        <f t="shared" si="838"/>
        <v>2951.4166666666642</v>
      </c>
      <c r="BX94" s="11">
        <f t="shared" si="1188"/>
        <v>-24908.726673402325</v>
      </c>
      <c r="BY94" s="82">
        <f t="shared" si="838"/>
        <v>2951.4166666666642</v>
      </c>
      <c r="BZ94" s="11">
        <f t="shared" si="1189"/>
        <v>-24908.726673402325</v>
      </c>
      <c r="CA94" s="4"/>
    </row>
    <row r="95" spans="1:79">
      <c r="A95" s="1" t="str">
        <f t="shared" si="1070"/>
        <v/>
      </c>
      <c r="B95" s="1">
        <f t="shared" si="892"/>
        <v>89</v>
      </c>
      <c r="C95" s="13">
        <f t="shared" si="906"/>
        <v>2133677.8115256219</v>
      </c>
      <c r="D95" s="2">
        <f t="shared" si="907"/>
        <v>47863.661751499727</v>
      </c>
      <c r="E95" s="15">
        <f t="shared" si="877"/>
        <v>17827.210294014629</v>
      </c>
      <c r="F95" s="15">
        <f t="shared" si="328"/>
        <v>30036.451457485098</v>
      </c>
      <c r="G95" s="21">
        <f t="shared" si="329"/>
        <v>17827.210294014629</v>
      </c>
      <c r="H95" s="19">
        <f>'rent cash flow (do not modify)'!D94</f>
        <v>30000</v>
      </c>
      <c r="I95" s="22">
        <f>'rent cash flow (do not modify)'!E94</f>
        <v>30000</v>
      </c>
      <c r="J95" s="21">
        <f t="shared" si="893"/>
        <v>5360.6767605350506</v>
      </c>
      <c r="K95" s="15">
        <f t="shared" si="908"/>
        <v>416.66666666666669</v>
      </c>
      <c r="L95" s="15">
        <f t="shared" si="909"/>
        <v>83.333333333333329</v>
      </c>
      <c r="M95" s="16">
        <f t="shared" si="910"/>
        <v>166.66666666666666</v>
      </c>
      <c r="N95" s="15">
        <f t="shared" si="911"/>
        <v>83.333333333333329</v>
      </c>
      <c r="O95" s="7">
        <f t="shared" si="330"/>
        <v>8900</v>
      </c>
      <c r="P95" s="15">
        <f t="shared" si="878"/>
        <v>23480.1</v>
      </c>
      <c r="Q95" s="21">
        <f t="shared" si="879"/>
        <v>-24985.630531184255</v>
      </c>
      <c r="R95" s="4"/>
      <c r="S95" s="6">
        <f t="shared" si="912"/>
        <v>2981.8333333333308</v>
      </c>
      <c r="T95" s="10"/>
      <c r="U95" s="6">
        <f t="shared" si="912"/>
        <v>2981.8333333333308</v>
      </c>
      <c r="W95" s="6">
        <f t="shared" si="912"/>
        <v>2981.8333333333308</v>
      </c>
      <c r="Y95" s="6">
        <f t="shared" si="913"/>
        <v>2981.8333333333308</v>
      </c>
      <c r="AA95" s="6">
        <f t="shared" ref="AA95:AC95" si="1226">AA94+(365/12)</f>
        <v>2981.8333333333308</v>
      </c>
      <c r="AC95" s="6">
        <f t="shared" si="1226"/>
        <v>2981.8333333333308</v>
      </c>
      <c r="AE95" s="6">
        <f t="shared" ref="AE95:AG95" si="1227">AE94+(365/12)</f>
        <v>2981.8333333333308</v>
      </c>
      <c r="AG95" s="6">
        <f t="shared" si="1227"/>
        <v>2981.8333333333308</v>
      </c>
      <c r="AH95" s="11">
        <f t="shared" si="1157"/>
        <v>-24985.630531184255</v>
      </c>
      <c r="AI95" s="6">
        <f t="shared" ref="AI95:AK95" si="1228">AI94+(365/12)</f>
        <v>2981.8333333333308</v>
      </c>
      <c r="AJ95" s="11">
        <f t="shared" si="1159"/>
        <v>-24985.630531184255</v>
      </c>
      <c r="AK95" s="6">
        <f t="shared" si="1228"/>
        <v>2981.8333333333308</v>
      </c>
      <c r="AL95" s="11">
        <f t="shared" si="1160"/>
        <v>-24985.630531184255</v>
      </c>
      <c r="AM95" s="6">
        <f t="shared" ref="AM95:AO95" si="1229">AM94+(365/12)</f>
        <v>2981.8333333333308</v>
      </c>
      <c r="AN95" s="11">
        <f t="shared" si="1162"/>
        <v>-24985.630531184255</v>
      </c>
      <c r="AO95" s="6">
        <f t="shared" si="1229"/>
        <v>2981.8333333333308</v>
      </c>
      <c r="AP95" s="11">
        <f t="shared" si="1163"/>
        <v>-24985.630531184255</v>
      </c>
      <c r="AQ95" s="6">
        <f t="shared" ref="AQ95:AS95" si="1230">AQ94+(365/12)</f>
        <v>2981.8333333333308</v>
      </c>
      <c r="AR95" s="11">
        <f t="shared" si="1165"/>
        <v>-24985.630531184255</v>
      </c>
      <c r="AS95" s="6">
        <f t="shared" si="1230"/>
        <v>2981.8333333333308</v>
      </c>
      <c r="AT95" s="11">
        <f t="shared" si="1166"/>
        <v>-24985.630531184255</v>
      </c>
      <c r="AU95" s="6">
        <f t="shared" ref="AU95:AW95" si="1231">AU94+(365/12)</f>
        <v>2981.8333333333308</v>
      </c>
      <c r="AV95" s="11">
        <f t="shared" si="1168"/>
        <v>-24985.630531184255</v>
      </c>
      <c r="AW95" s="6">
        <f t="shared" si="1231"/>
        <v>2981.8333333333308</v>
      </c>
      <c r="AX95" s="11">
        <f t="shared" si="1169"/>
        <v>-24985.630531184255</v>
      </c>
      <c r="AY95" s="6">
        <f t="shared" ref="AY95:BA95" si="1232">AY94+(365/12)</f>
        <v>2981.8333333333308</v>
      </c>
      <c r="AZ95" s="11">
        <f t="shared" si="1171"/>
        <v>-24985.630531184255</v>
      </c>
      <c r="BA95" s="6">
        <f t="shared" si="1232"/>
        <v>2981.8333333333308</v>
      </c>
      <c r="BB95" s="11">
        <f t="shared" si="1172"/>
        <v>-24985.630531184255</v>
      </c>
      <c r="BC95" s="6">
        <f t="shared" ref="BC95:BE95" si="1233">BC94+(365/12)</f>
        <v>2981.8333333333308</v>
      </c>
      <c r="BD95" s="11">
        <f t="shared" si="1174"/>
        <v>-24985.630531184255</v>
      </c>
      <c r="BE95" s="6">
        <f t="shared" si="1233"/>
        <v>2981.8333333333308</v>
      </c>
      <c r="BF95" s="11">
        <f t="shared" si="1175"/>
        <v>-24985.630531184255</v>
      </c>
      <c r="BG95" s="6">
        <f t="shared" ref="BG95:BI95" si="1234">BG94+(365/12)</f>
        <v>2981.8333333333308</v>
      </c>
      <c r="BH95" s="11">
        <f t="shared" si="1177"/>
        <v>-24985.630531184255</v>
      </c>
      <c r="BI95" s="6">
        <f t="shared" si="1234"/>
        <v>2981.8333333333308</v>
      </c>
      <c r="BJ95" s="11">
        <f t="shared" si="1178"/>
        <v>-24985.630531184255</v>
      </c>
      <c r="BK95" s="6">
        <f t="shared" ref="BK95:BM95" si="1235">BK94+(365/12)</f>
        <v>2981.8333333333308</v>
      </c>
      <c r="BL95" s="11">
        <f t="shared" si="1180"/>
        <v>-24985.630531184255</v>
      </c>
      <c r="BM95" s="6">
        <f t="shared" si="1235"/>
        <v>2981.8333333333308</v>
      </c>
      <c r="BN95" s="11">
        <f t="shared" si="1181"/>
        <v>-24985.630531184255</v>
      </c>
      <c r="BO95" s="6">
        <f t="shared" ref="BO95:BQ95" si="1236">BO94+(365/12)</f>
        <v>2981.8333333333308</v>
      </c>
      <c r="BP95" s="11">
        <f t="shared" si="1183"/>
        <v>-24985.630531184255</v>
      </c>
      <c r="BQ95" s="6">
        <f t="shared" si="1236"/>
        <v>2981.8333333333308</v>
      </c>
      <c r="BR95" s="11">
        <f t="shared" si="1184"/>
        <v>-24985.630531184255</v>
      </c>
      <c r="BS95" s="6">
        <f t="shared" ref="BS95:BU95" si="1237">BS94+(365/12)</f>
        <v>2981.8333333333308</v>
      </c>
      <c r="BT95" s="11">
        <f t="shared" si="1186"/>
        <v>-24985.630531184255</v>
      </c>
      <c r="BU95" s="6">
        <f t="shared" si="1237"/>
        <v>2981.8333333333308</v>
      </c>
      <c r="BV95" s="11">
        <f t="shared" si="1187"/>
        <v>-24985.630531184255</v>
      </c>
      <c r="BW95" s="6">
        <f t="shared" si="838"/>
        <v>2981.8333333333308</v>
      </c>
      <c r="BX95" s="11">
        <f t="shared" si="1188"/>
        <v>-24985.630531184255</v>
      </c>
      <c r="BY95" s="82">
        <f t="shared" si="838"/>
        <v>2981.8333333333308</v>
      </c>
      <c r="BZ95" s="11">
        <f t="shared" si="1189"/>
        <v>-24985.630531184255</v>
      </c>
      <c r="CA95" s="4"/>
    </row>
    <row r="96" spans="1:79">
      <c r="A96" s="1" t="str">
        <f t="shared" si="1070"/>
        <v/>
      </c>
      <c r="B96" s="1">
        <f t="shared" si="892"/>
        <v>90</v>
      </c>
      <c r="C96" s="13">
        <f t="shared" si="906"/>
        <v>2103641.3600681368</v>
      </c>
      <c r="D96" s="2">
        <f t="shared" si="907"/>
        <v>47863.661751499727</v>
      </c>
      <c r="E96" s="15">
        <f t="shared" si="877"/>
        <v>17576.251065903391</v>
      </c>
      <c r="F96" s="15">
        <f t="shared" ref="F96:F159" si="1238">D96-E96</f>
        <v>30287.410685596336</v>
      </c>
      <c r="G96" s="21">
        <f t="shared" ref="G96:G159" si="1239">E96</f>
        <v>17576.251065903391</v>
      </c>
      <c r="H96" s="19">
        <f>'rent cash flow (do not modify)'!D95</f>
        <v>30000</v>
      </c>
      <c r="I96" s="22">
        <f>'rent cash flow (do not modify)'!E95</f>
        <v>30000</v>
      </c>
      <c r="J96" s="21">
        <f t="shared" si="893"/>
        <v>5360.6767605350506</v>
      </c>
      <c r="K96" s="15">
        <f t="shared" si="908"/>
        <v>416.66666666666669</v>
      </c>
      <c r="L96" s="15">
        <f t="shared" si="909"/>
        <v>83.333333333333329</v>
      </c>
      <c r="M96" s="16">
        <f t="shared" si="910"/>
        <v>166.66666666666666</v>
      </c>
      <c r="N96" s="15">
        <f t="shared" si="911"/>
        <v>83.333333333333329</v>
      </c>
      <c r="O96" s="7">
        <f t="shared" ref="O96:O159" si="1240">(I96-L96-M96-N96)*30%</f>
        <v>8900</v>
      </c>
      <c r="P96" s="15">
        <f t="shared" si="878"/>
        <v>23480.1</v>
      </c>
      <c r="Q96" s="21">
        <f t="shared" si="879"/>
        <v>-25063.176932670631</v>
      </c>
      <c r="R96" s="4"/>
      <c r="S96" s="6">
        <f t="shared" si="912"/>
        <v>3012.2499999999973</v>
      </c>
      <c r="T96" s="10"/>
      <c r="U96" s="6">
        <f t="shared" si="912"/>
        <v>3012.2499999999973</v>
      </c>
      <c r="W96" s="6">
        <f t="shared" si="912"/>
        <v>3012.2499999999973</v>
      </c>
      <c r="Y96" s="6">
        <f t="shared" si="913"/>
        <v>3012.2499999999973</v>
      </c>
      <c r="AA96" s="6">
        <f t="shared" ref="AA96:AC96" si="1241">AA95+(365/12)</f>
        <v>3012.2499999999973</v>
      </c>
      <c r="AC96" s="6">
        <f t="shared" si="1241"/>
        <v>3012.2499999999973</v>
      </c>
      <c r="AE96" s="6">
        <f t="shared" ref="AE96:AG96" si="1242">AE95+(365/12)</f>
        <v>3012.2499999999973</v>
      </c>
      <c r="AG96" s="6">
        <f t="shared" si="1242"/>
        <v>3012.2499999999973</v>
      </c>
      <c r="AH96" s="11">
        <f t="shared" si="1157"/>
        <v>-25063.176932670631</v>
      </c>
      <c r="AI96" s="6">
        <f t="shared" ref="AI96:AK96" si="1243">AI95+(365/12)</f>
        <v>3012.2499999999973</v>
      </c>
      <c r="AJ96" s="11">
        <f t="shared" si="1159"/>
        <v>-25063.176932670631</v>
      </c>
      <c r="AK96" s="6">
        <f t="shared" si="1243"/>
        <v>3012.2499999999973</v>
      </c>
      <c r="AL96" s="11">
        <f t="shared" si="1160"/>
        <v>-25063.176932670631</v>
      </c>
      <c r="AM96" s="6">
        <f t="shared" ref="AM96:AO96" si="1244">AM95+(365/12)</f>
        <v>3012.2499999999973</v>
      </c>
      <c r="AN96" s="11">
        <f t="shared" si="1162"/>
        <v>-25063.176932670631</v>
      </c>
      <c r="AO96" s="6">
        <f t="shared" si="1244"/>
        <v>3012.2499999999973</v>
      </c>
      <c r="AP96" s="11">
        <f t="shared" si="1163"/>
        <v>-25063.176932670631</v>
      </c>
      <c r="AQ96" s="6">
        <f t="shared" ref="AQ96:AS96" si="1245">AQ95+(365/12)</f>
        <v>3012.2499999999973</v>
      </c>
      <c r="AR96" s="11">
        <f t="shared" si="1165"/>
        <v>-25063.176932670631</v>
      </c>
      <c r="AS96" s="6">
        <f t="shared" si="1245"/>
        <v>3012.2499999999973</v>
      </c>
      <c r="AT96" s="11">
        <f t="shared" si="1166"/>
        <v>-25063.176932670631</v>
      </c>
      <c r="AU96" s="6">
        <f t="shared" ref="AU96:AW96" si="1246">AU95+(365/12)</f>
        <v>3012.2499999999973</v>
      </c>
      <c r="AV96" s="11">
        <f t="shared" si="1168"/>
        <v>-25063.176932670631</v>
      </c>
      <c r="AW96" s="6">
        <f t="shared" si="1246"/>
        <v>3012.2499999999973</v>
      </c>
      <c r="AX96" s="11">
        <f t="shared" si="1169"/>
        <v>-25063.176932670631</v>
      </c>
      <c r="AY96" s="6">
        <f t="shared" ref="AY96:BA96" si="1247">AY95+(365/12)</f>
        <v>3012.2499999999973</v>
      </c>
      <c r="AZ96" s="11">
        <f t="shared" si="1171"/>
        <v>-25063.176932670631</v>
      </c>
      <c r="BA96" s="6">
        <f t="shared" si="1247"/>
        <v>3012.2499999999973</v>
      </c>
      <c r="BB96" s="11">
        <f t="shared" si="1172"/>
        <v>-25063.176932670631</v>
      </c>
      <c r="BC96" s="6">
        <f t="shared" ref="BC96:BE96" si="1248">BC95+(365/12)</f>
        <v>3012.2499999999973</v>
      </c>
      <c r="BD96" s="11">
        <f t="shared" si="1174"/>
        <v>-25063.176932670631</v>
      </c>
      <c r="BE96" s="6">
        <f t="shared" si="1248"/>
        <v>3012.2499999999973</v>
      </c>
      <c r="BF96" s="11">
        <f t="shared" si="1175"/>
        <v>-25063.176932670631</v>
      </c>
      <c r="BG96" s="6">
        <f t="shared" ref="BG96:BI96" si="1249">BG95+(365/12)</f>
        <v>3012.2499999999973</v>
      </c>
      <c r="BH96" s="11">
        <f t="shared" si="1177"/>
        <v>-25063.176932670631</v>
      </c>
      <c r="BI96" s="6">
        <f t="shared" si="1249"/>
        <v>3012.2499999999973</v>
      </c>
      <c r="BJ96" s="11">
        <f t="shared" si="1178"/>
        <v>-25063.176932670631</v>
      </c>
      <c r="BK96" s="6">
        <f t="shared" ref="BK96:BM96" si="1250">BK95+(365/12)</f>
        <v>3012.2499999999973</v>
      </c>
      <c r="BL96" s="11">
        <f t="shared" si="1180"/>
        <v>-25063.176932670631</v>
      </c>
      <c r="BM96" s="6">
        <f t="shared" si="1250"/>
        <v>3012.2499999999973</v>
      </c>
      <c r="BN96" s="11">
        <f t="shared" si="1181"/>
        <v>-25063.176932670631</v>
      </c>
      <c r="BO96" s="6">
        <f t="shared" ref="BO96:BQ96" si="1251">BO95+(365/12)</f>
        <v>3012.2499999999973</v>
      </c>
      <c r="BP96" s="11">
        <f t="shared" si="1183"/>
        <v>-25063.176932670631</v>
      </c>
      <c r="BQ96" s="6">
        <f t="shared" si="1251"/>
        <v>3012.2499999999973</v>
      </c>
      <c r="BR96" s="11">
        <f t="shared" si="1184"/>
        <v>-25063.176932670631</v>
      </c>
      <c r="BS96" s="6">
        <f t="shared" ref="BS96:BU96" si="1252">BS95+(365/12)</f>
        <v>3012.2499999999973</v>
      </c>
      <c r="BT96" s="11">
        <f t="shared" si="1186"/>
        <v>-25063.176932670631</v>
      </c>
      <c r="BU96" s="6">
        <f t="shared" si="1252"/>
        <v>3012.2499999999973</v>
      </c>
      <c r="BV96" s="11">
        <f t="shared" si="1187"/>
        <v>-25063.176932670631</v>
      </c>
      <c r="BW96" s="6">
        <f t="shared" si="838"/>
        <v>3012.2499999999973</v>
      </c>
      <c r="BX96" s="11">
        <f t="shared" si="1188"/>
        <v>-25063.176932670631</v>
      </c>
      <c r="BY96" s="82">
        <f t="shared" si="838"/>
        <v>3012.2499999999973</v>
      </c>
      <c r="BZ96" s="11">
        <f t="shared" si="1189"/>
        <v>-25063.176932670631</v>
      </c>
      <c r="CA96" s="4"/>
    </row>
    <row r="97" spans="1:79">
      <c r="A97" s="1" t="str">
        <f t="shared" si="1070"/>
        <v/>
      </c>
      <c r="B97" s="1">
        <f t="shared" si="892"/>
        <v>91</v>
      </c>
      <c r="C97" s="13">
        <f t="shared" si="906"/>
        <v>2073353.9493825405</v>
      </c>
      <c r="D97" s="2">
        <f t="shared" si="907"/>
        <v>47863.661751499727</v>
      </c>
      <c r="E97" s="15">
        <f t="shared" si="877"/>
        <v>17323.195034371038</v>
      </c>
      <c r="F97" s="15">
        <f t="shared" si="1238"/>
        <v>30540.466717128689</v>
      </c>
      <c r="G97" s="21">
        <f t="shared" si="1239"/>
        <v>17323.195034371038</v>
      </c>
      <c r="H97" s="19">
        <f>'rent cash flow (do not modify)'!D96</f>
        <v>0</v>
      </c>
      <c r="I97" s="22">
        <f>'rent cash flow (do not modify)'!E96</f>
        <v>30000</v>
      </c>
      <c r="J97" s="21">
        <f t="shared" si="893"/>
        <v>5360.6767605350506</v>
      </c>
      <c r="K97" s="15">
        <f t="shared" si="908"/>
        <v>416.66666666666669</v>
      </c>
      <c r="L97" s="15">
        <f t="shared" si="909"/>
        <v>83.333333333333329</v>
      </c>
      <c r="M97" s="16">
        <f t="shared" si="910"/>
        <v>166.66666666666666</v>
      </c>
      <c r="N97" s="15">
        <f t="shared" si="911"/>
        <v>83.333333333333329</v>
      </c>
      <c r="O97" s="7">
        <f t="shared" si="1240"/>
        <v>8900</v>
      </c>
      <c r="P97" s="15">
        <f t="shared" si="878"/>
        <v>-2750.1</v>
      </c>
      <c r="Q97" s="21">
        <f t="shared" si="879"/>
        <v>-48621.471246414119</v>
      </c>
      <c r="R97" s="4"/>
      <c r="S97" s="6">
        <f t="shared" si="912"/>
        <v>3042.6666666666638</v>
      </c>
      <c r="T97" s="10"/>
      <c r="U97" s="6">
        <f t="shared" si="912"/>
        <v>3042.6666666666638</v>
      </c>
      <c r="W97" s="6">
        <f t="shared" si="912"/>
        <v>3042.6666666666638</v>
      </c>
      <c r="Y97" s="6">
        <f t="shared" si="913"/>
        <v>3042.6666666666638</v>
      </c>
      <c r="AA97" s="6">
        <f t="shared" ref="AA97:AC97" si="1253">AA96+(365/12)</f>
        <v>3042.6666666666638</v>
      </c>
      <c r="AC97" s="6">
        <f t="shared" si="1253"/>
        <v>3042.6666666666638</v>
      </c>
      <c r="AE97" s="6">
        <f t="shared" ref="AE97:AG97" si="1254">AE96+(365/12)</f>
        <v>3042.6666666666638</v>
      </c>
      <c r="AG97" s="6">
        <f t="shared" si="1254"/>
        <v>3042.6666666666638</v>
      </c>
      <c r="AH97" s="11">
        <f t="shared" si="1157"/>
        <v>-48621.471246414119</v>
      </c>
      <c r="AI97" s="6">
        <f t="shared" ref="AI97:AK97" si="1255">AI96+(365/12)</f>
        <v>3042.6666666666638</v>
      </c>
      <c r="AJ97" s="11">
        <f t="shared" si="1159"/>
        <v>-48621.471246414119</v>
      </c>
      <c r="AK97" s="6">
        <f t="shared" si="1255"/>
        <v>3042.6666666666638</v>
      </c>
      <c r="AL97" s="11">
        <f t="shared" si="1160"/>
        <v>-48621.471246414119</v>
      </c>
      <c r="AM97" s="6">
        <f t="shared" ref="AM97:AO97" si="1256">AM96+(365/12)</f>
        <v>3042.6666666666638</v>
      </c>
      <c r="AN97" s="11">
        <f t="shared" si="1162"/>
        <v>-48621.471246414119</v>
      </c>
      <c r="AO97" s="6">
        <f t="shared" si="1256"/>
        <v>3042.6666666666638</v>
      </c>
      <c r="AP97" s="11">
        <f t="shared" si="1163"/>
        <v>-48621.471246414119</v>
      </c>
      <c r="AQ97" s="6">
        <f t="shared" ref="AQ97:AS97" si="1257">AQ96+(365/12)</f>
        <v>3042.6666666666638</v>
      </c>
      <c r="AR97" s="11">
        <f t="shared" si="1165"/>
        <v>-48621.471246414119</v>
      </c>
      <c r="AS97" s="6">
        <f t="shared" si="1257"/>
        <v>3042.6666666666638</v>
      </c>
      <c r="AT97" s="11">
        <f t="shared" si="1166"/>
        <v>-48621.471246414119</v>
      </c>
      <c r="AU97" s="6">
        <f t="shared" ref="AU97:AW97" si="1258">AU96+(365/12)</f>
        <v>3042.6666666666638</v>
      </c>
      <c r="AV97" s="11">
        <f t="shared" si="1168"/>
        <v>-48621.471246414119</v>
      </c>
      <c r="AW97" s="6">
        <f t="shared" si="1258"/>
        <v>3042.6666666666638</v>
      </c>
      <c r="AX97" s="11">
        <f t="shared" si="1169"/>
        <v>-48621.471246414119</v>
      </c>
      <c r="AY97" s="6">
        <f t="shared" ref="AY97:BA97" si="1259">AY96+(365/12)</f>
        <v>3042.6666666666638</v>
      </c>
      <c r="AZ97" s="11">
        <f t="shared" si="1171"/>
        <v>-48621.471246414119</v>
      </c>
      <c r="BA97" s="6">
        <f t="shared" si="1259"/>
        <v>3042.6666666666638</v>
      </c>
      <c r="BB97" s="11">
        <f t="shared" si="1172"/>
        <v>-48621.471246414119</v>
      </c>
      <c r="BC97" s="6">
        <f t="shared" ref="BC97:BE97" si="1260">BC96+(365/12)</f>
        <v>3042.6666666666638</v>
      </c>
      <c r="BD97" s="11">
        <f t="shared" si="1174"/>
        <v>-48621.471246414119</v>
      </c>
      <c r="BE97" s="6">
        <f t="shared" si="1260"/>
        <v>3042.6666666666638</v>
      </c>
      <c r="BF97" s="11">
        <f t="shared" si="1175"/>
        <v>-48621.471246414119</v>
      </c>
      <c r="BG97" s="6">
        <f t="shared" ref="BG97:BI97" si="1261">BG96+(365/12)</f>
        <v>3042.6666666666638</v>
      </c>
      <c r="BH97" s="11">
        <f t="shared" si="1177"/>
        <v>-48621.471246414119</v>
      </c>
      <c r="BI97" s="6">
        <f t="shared" si="1261"/>
        <v>3042.6666666666638</v>
      </c>
      <c r="BJ97" s="11">
        <f t="shared" si="1178"/>
        <v>-48621.471246414119</v>
      </c>
      <c r="BK97" s="6">
        <f t="shared" ref="BK97:BM97" si="1262">BK96+(365/12)</f>
        <v>3042.6666666666638</v>
      </c>
      <c r="BL97" s="11">
        <f t="shared" si="1180"/>
        <v>-48621.471246414119</v>
      </c>
      <c r="BM97" s="6">
        <f t="shared" si="1262"/>
        <v>3042.6666666666638</v>
      </c>
      <c r="BN97" s="11">
        <f t="shared" si="1181"/>
        <v>-48621.471246414119</v>
      </c>
      <c r="BO97" s="6">
        <f t="shared" ref="BO97:BQ97" si="1263">BO96+(365/12)</f>
        <v>3042.6666666666638</v>
      </c>
      <c r="BP97" s="11">
        <f t="shared" si="1183"/>
        <v>-48621.471246414119</v>
      </c>
      <c r="BQ97" s="6">
        <f t="shared" si="1263"/>
        <v>3042.6666666666638</v>
      </c>
      <c r="BR97" s="11">
        <f t="shared" si="1184"/>
        <v>-48621.471246414119</v>
      </c>
      <c r="BS97" s="6">
        <f t="shared" ref="BS97:BU97" si="1264">BS96+(365/12)</f>
        <v>3042.6666666666638</v>
      </c>
      <c r="BT97" s="11">
        <f t="shared" si="1186"/>
        <v>-48621.471246414119</v>
      </c>
      <c r="BU97" s="6">
        <f t="shared" si="1264"/>
        <v>3042.6666666666638</v>
      </c>
      <c r="BV97" s="11">
        <f t="shared" si="1187"/>
        <v>-48621.471246414119</v>
      </c>
      <c r="BW97" s="6">
        <f t="shared" si="838"/>
        <v>3042.6666666666638</v>
      </c>
      <c r="BX97" s="11">
        <f t="shared" si="1188"/>
        <v>-48621.471246414119</v>
      </c>
      <c r="BY97" s="82">
        <f t="shared" si="838"/>
        <v>3042.6666666666638</v>
      </c>
      <c r="BZ97" s="11">
        <f t="shared" si="1189"/>
        <v>-48621.471246414119</v>
      </c>
      <c r="CA97" s="4"/>
    </row>
    <row r="98" spans="1:79">
      <c r="A98" s="1" t="str">
        <f t="shared" si="1070"/>
        <v/>
      </c>
      <c r="B98" s="1">
        <f t="shared" si="892"/>
        <v>92</v>
      </c>
      <c r="C98" s="13">
        <f t="shared" si="906"/>
        <v>2042813.4826654119</v>
      </c>
      <c r="D98" s="2">
        <f t="shared" si="907"/>
        <v>47863.661751499727</v>
      </c>
      <c r="E98" s="15">
        <f t="shared" si="877"/>
        <v>17068.024680298549</v>
      </c>
      <c r="F98" s="15">
        <f t="shared" si="1238"/>
        <v>30795.637071201178</v>
      </c>
      <c r="G98" s="21">
        <f t="shared" si="1239"/>
        <v>17068.024680298549</v>
      </c>
      <c r="H98" s="19">
        <f>'rent cash flow (do not modify)'!D97</f>
        <v>0</v>
      </c>
      <c r="I98" s="22">
        <f>'rent cash flow (do not modify)'!E97</f>
        <v>30000</v>
      </c>
      <c r="J98" s="21">
        <f t="shared" si="893"/>
        <v>5360.6767605350506</v>
      </c>
      <c r="K98" s="15">
        <f t="shared" si="908"/>
        <v>416.66666666666669</v>
      </c>
      <c r="L98" s="15">
        <f t="shared" si="909"/>
        <v>83.333333333333329</v>
      </c>
      <c r="M98" s="16">
        <f t="shared" si="910"/>
        <v>166.66666666666666</v>
      </c>
      <c r="N98" s="15">
        <f t="shared" si="911"/>
        <v>83.333333333333329</v>
      </c>
      <c r="O98" s="7">
        <f t="shared" si="1240"/>
        <v>8900</v>
      </c>
      <c r="P98" s="15">
        <f t="shared" si="878"/>
        <v>-2750.1</v>
      </c>
      <c r="Q98" s="21">
        <f t="shared" si="879"/>
        <v>-48700.318885822518</v>
      </c>
      <c r="R98" s="4"/>
      <c r="S98" s="6">
        <f t="shared" si="912"/>
        <v>3073.0833333333303</v>
      </c>
      <c r="T98" s="10"/>
      <c r="U98" s="6">
        <f t="shared" si="912"/>
        <v>3073.0833333333303</v>
      </c>
      <c r="W98" s="6">
        <f t="shared" si="912"/>
        <v>3073.0833333333303</v>
      </c>
      <c r="Y98" s="6">
        <f t="shared" si="913"/>
        <v>3073.0833333333303</v>
      </c>
      <c r="AA98" s="6">
        <f t="shared" ref="AA98:AC98" si="1265">AA97+(365/12)</f>
        <v>3073.0833333333303</v>
      </c>
      <c r="AC98" s="6">
        <f t="shared" si="1265"/>
        <v>3073.0833333333303</v>
      </c>
      <c r="AE98" s="6">
        <f t="shared" ref="AE98:AG98" si="1266">AE97+(365/12)</f>
        <v>3073.0833333333303</v>
      </c>
      <c r="AG98" s="6">
        <f t="shared" si="1266"/>
        <v>3073.0833333333303</v>
      </c>
      <c r="AH98" s="11">
        <f t="shared" si="1157"/>
        <v>-48700.318885822518</v>
      </c>
      <c r="AI98" s="6">
        <f t="shared" ref="AI98:AK98" si="1267">AI97+(365/12)</f>
        <v>3073.0833333333303</v>
      </c>
      <c r="AJ98" s="11">
        <f t="shared" si="1159"/>
        <v>-48700.318885822518</v>
      </c>
      <c r="AK98" s="6">
        <f t="shared" si="1267"/>
        <v>3073.0833333333303</v>
      </c>
      <c r="AL98" s="11">
        <f t="shared" si="1160"/>
        <v>-48700.318885822518</v>
      </c>
      <c r="AM98" s="6">
        <f t="shared" ref="AM98:AO98" si="1268">AM97+(365/12)</f>
        <v>3073.0833333333303</v>
      </c>
      <c r="AN98" s="11">
        <f t="shared" si="1162"/>
        <v>-48700.318885822518</v>
      </c>
      <c r="AO98" s="6">
        <f t="shared" si="1268"/>
        <v>3073.0833333333303</v>
      </c>
      <c r="AP98" s="11">
        <f t="shared" si="1163"/>
        <v>-48700.318885822518</v>
      </c>
      <c r="AQ98" s="6">
        <f t="shared" ref="AQ98:AS98" si="1269">AQ97+(365/12)</f>
        <v>3073.0833333333303</v>
      </c>
      <c r="AR98" s="11">
        <f t="shared" si="1165"/>
        <v>-48700.318885822518</v>
      </c>
      <c r="AS98" s="6">
        <f t="shared" si="1269"/>
        <v>3073.0833333333303</v>
      </c>
      <c r="AT98" s="11">
        <f t="shared" si="1166"/>
        <v>-48700.318885822518</v>
      </c>
      <c r="AU98" s="6">
        <f t="shared" ref="AU98:AW98" si="1270">AU97+(365/12)</f>
        <v>3073.0833333333303</v>
      </c>
      <c r="AV98" s="11">
        <f t="shared" si="1168"/>
        <v>-48700.318885822518</v>
      </c>
      <c r="AW98" s="6">
        <f t="shared" si="1270"/>
        <v>3073.0833333333303</v>
      </c>
      <c r="AX98" s="11">
        <f t="shared" si="1169"/>
        <v>-48700.318885822518</v>
      </c>
      <c r="AY98" s="6">
        <f t="shared" ref="AY98:BA98" si="1271">AY97+(365/12)</f>
        <v>3073.0833333333303</v>
      </c>
      <c r="AZ98" s="11">
        <f t="shared" si="1171"/>
        <v>-48700.318885822518</v>
      </c>
      <c r="BA98" s="6">
        <f t="shared" si="1271"/>
        <v>3073.0833333333303</v>
      </c>
      <c r="BB98" s="11">
        <f t="shared" si="1172"/>
        <v>-48700.318885822518</v>
      </c>
      <c r="BC98" s="6">
        <f t="shared" ref="BC98:BE98" si="1272">BC97+(365/12)</f>
        <v>3073.0833333333303</v>
      </c>
      <c r="BD98" s="11">
        <f t="shared" si="1174"/>
        <v>-48700.318885822518</v>
      </c>
      <c r="BE98" s="6">
        <f t="shared" si="1272"/>
        <v>3073.0833333333303</v>
      </c>
      <c r="BF98" s="11">
        <f t="shared" si="1175"/>
        <v>-48700.318885822518</v>
      </c>
      <c r="BG98" s="6">
        <f t="shared" ref="BG98:BI98" si="1273">BG97+(365/12)</f>
        <v>3073.0833333333303</v>
      </c>
      <c r="BH98" s="11">
        <f t="shared" si="1177"/>
        <v>-48700.318885822518</v>
      </c>
      <c r="BI98" s="6">
        <f t="shared" si="1273"/>
        <v>3073.0833333333303</v>
      </c>
      <c r="BJ98" s="11">
        <f t="shared" si="1178"/>
        <v>-48700.318885822518</v>
      </c>
      <c r="BK98" s="6">
        <f t="shared" ref="BK98:BM98" si="1274">BK97+(365/12)</f>
        <v>3073.0833333333303</v>
      </c>
      <c r="BL98" s="11">
        <f t="shared" si="1180"/>
        <v>-48700.318885822518</v>
      </c>
      <c r="BM98" s="6">
        <f t="shared" si="1274"/>
        <v>3073.0833333333303</v>
      </c>
      <c r="BN98" s="11">
        <f t="shared" si="1181"/>
        <v>-48700.318885822518</v>
      </c>
      <c r="BO98" s="6">
        <f t="shared" ref="BO98:BQ98" si="1275">BO97+(365/12)</f>
        <v>3073.0833333333303</v>
      </c>
      <c r="BP98" s="11">
        <f t="shared" si="1183"/>
        <v>-48700.318885822518</v>
      </c>
      <c r="BQ98" s="6">
        <f t="shared" si="1275"/>
        <v>3073.0833333333303</v>
      </c>
      <c r="BR98" s="11">
        <f t="shared" si="1184"/>
        <v>-48700.318885822518</v>
      </c>
      <c r="BS98" s="6">
        <f t="shared" ref="BS98:BU98" si="1276">BS97+(365/12)</f>
        <v>3073.0833333333303</v>
      </c>
      <c r="BT98" s="11">
        <f t="shared" si="1186"/>
        <v>-48700.318885822518</v>
      </c>
      <c r="BU98" s="6">
        <f t="shared" si="1276"/>
        <v>3073.0833333333303</v>
      </c>
      <c r="BV98" s="11">
        <f t="shared" si="1187"/>
        <v>-48700.318885822518</v>
      </c>
      <c r="BW98" s="6">
        <f t="shared" si="838"/>
        <v>3073.0833333333303</v>
      </c>
      <c r="BX98" s="11">
        <f t="shared" si="1188"/>
        <v>-48700.318885822518</v>
      </c>
      <c r="BY98" s="82">
        <f t="shared" si="838"/>
        <v>3073.0833333333303</v>
      </c>
      <c r="BZ98" s="11">
        <f t="shared" si="1189"/>
        <v>-48700.318885822518</v>
      </c>
      <c r="CA98" s="4"/>
    </row>
    <row r="99" spans="1:79">
      <c r="A99" s="1" t="str">
        <f t="shared" si="1070"/>
        <v/>
      </c>
      <c r="B99" s="1">
        <f t="shared" si="892"/>
        <v>93</v>
      </c>
      <c r="C99" s="13">
        <f t="shared" si="906"/>
        <v>2012017.8455942108</v>
      </c>
      <c r="D99" s="2">
        <f t="shared" si="907"/>
        <v>47863.661751499727</v>
      </c>
      <c r="E99" s="15">
        <f t="shared" si="877"/>
        <v>16810.722338191936</v>
      </c>
      <c r="F99" s="15">
        <f t="shared" si="1238"/>
        <v>31052.939413307791</v>
      </c>
      <c r="G99" s="21">
        <f t="shared" si="1239"/>
        <v>16810.722338191936</v>
      </c>
      <c r="H99" s="19">
        <f>'rent cash flow (do not modify)'!D98</f>
        <v>0</v>
      </c>
      <c r="I99" s="22">
        <f>'rent cash flow (do not modify)'!E98</f>
        <v>30000</v>
      </c>
      <c r="J99" s="21">
        <f t="shared" si="893"/>
        <v>5360.6767605350506</v>
      </c>
      <c r="K99" s="15">
        <f t="shared" si="908"/>
        <v>416.66666666666669</v>
      </c>
      <c r="L99" s="15">
        <f t="shared" si="909"/>
        <v>83.333333333333329</v>
      </c>
      <c r="M99" s="16">
        <f t="shared" si="910"/>
        <v>166.66666666666666</v>
      </c>
      <c r="N99" s="15">
        <f t="shared" si="911"/>
        <v>83.333333333333329</v>
      </c>
      <c r="O99" s="7">
        <f t="shared" si="1240"/>
        <v>8900</v>
      </c>
      <c r="P99" s="15">
        <f t="shared" si="878"/>
        <v>-2750.1</v>
      </c>
      <c r="Q99" s="21">
        <f t="shared" si="879"/>
        <v>-48779.825309533466</v>
      </c>
      <c r="R99" s="4"/>
      <c r="S99" s="6">
        <f t="shared" si="912"/>
        <v>3103.4999999999968</v>
      </c>
      <c r="T99" s="10"/>
      <c r="U99" s="6">
        <f t="shared" si="912"/>
        <v>3103.4999999999968</v>
      </c>
      <c r="W99" s="6">
        <f t="shared" si="912"/>
        <v>3103.4999999999968</v>
      </c>
      <c r="Y99" s="6">
        <f t="shared" si="913"/>
        <v>3103.4999999999968</v>
      </c>
      <c r="AA99" s="6">
        <f t="shared" ref="AA99:AC99" si="1277">AA98+(365/12)</f>
        <v>3103.4999999999968</v>
      </c>
      <c r="AC99" s="6">
        <f t="shared" si="1277"/>
        <v>3103.4999999999968</v>
      </c>
      <c r="AE99" s="6">
        <f t="shared" ref="AE99:AG99" si="1278">AE98+(365/12)</f>
        <v>3103.4999999999968</v>
      </c>
      <c r="AG99" s="6">
        <f t="shared" si="1278"/>
        <v>3103.4999999999968</v>
      </c>
      <c r="AH99" s="11">
        <f t="shared" si="1157"/>
        <v>-48779.825309533466</v>
      </c>
      <c r="AI99" s="6">
        <f t="shared" ref="AI99:AK99" si="1279">AI98+(365/12)</f>
        <v>3103.4999999999968</v>
      </c>
      <c r="AJ99" s="11">
        <f t="shared" si="1159"/>
        <v>-48779.825309533466</v>
      </c>
      <c r="AK99" s="6">
        <f t="shared" si="1279"/>
        <v>3103.4999999999968</v>
      </c>
      <c r="AL99" s="11">
        <f t="shared" si="1160"/>
        <v>-48779.825309533466</v>
      </c>
      <c r="AM99" s="6">
        <f t="shared" ref="AM99:AO99" si="1280">AM98+(365/12)</f>
        <v>3103.4999999999968</v>
      </c>
      <c r="AN99" s="11">
        <f t="shared" si="1162"/>
        <v>-48779.825309533466</v>
      </c>
      <c r="AO99" s="6">
        <f t="shared" si="1280"/>
        <v>3103.4999999999968</v>
      </c>
      <c r="AP99" s="11">
        <f t="shared" si="1163"/>
        <v>-48779.825309533466</v>
      </c>
      <c r="AQ99" s="6">
        <f t="shared" ref="AQ99:AS99" si="1281">AQ98+(365/12)</f>
        <v>3103.4999999999968</v>
      </c>
      <c r="AR99" s="11">
        <f t="shared" si="1165"/>
        <v>-48779.825309533466</v>
      </c>
      <c r="AS99" s="6">
        <f t="shared" si="1281"/>
        <v>3103.4999999999968</v>
      </c>
      <c r="AT99" s="11">
        <f t="shared" si="1166"/>
        <v>-48779.825309533466</v>
      </c>
      <c r="AU99" s="6">
        <f t="shared" ref="AU99:AW99" si="1282">AU98+(365/12)</f>
        <v>3103.4999999999968</v>
      </c>
      <c r="AV99" s="11">
        <f t="shared" si="1168"/>
        <v>-48779.825309533466</v>
      </c>
      <c r="AW99" s="6">
        <f t="shared" si="1282"/>
        <v>3103.4999999999968</v>
      </c>
      <c r="AX99" s="11">
        <f t="shared" si="1169"/>
        <v>-48779.825309533466</v>
      </c>
      <c r="AY99" s="6">
        <f t="shared" ref="AY99:BA99" si="1283">AY98+(365/12)</f>
        <v>3103.4999999999968</v>
      </c>
      <c r="AZ99" s="11">
        <f t="shared" si="1171"/>
        <v>-48779.825309533466</v>
      </c>
      <c r="BA99" s="6">
        <f t="shared" si="1283"/>
        <v>3103.4999999999968</v>
      </c>
      <c r="BB99" s="11">
        <f t="shared" si="1172"/>
        <v>-48779.825309533466</v>
      </c>
      <c r="BC99" s="6">
        <f t="shared" ref="BC99:BE99" si="1284">BC98+(365/12)</f>
        <v>3103.4999999999968</v>
      </c>
      <c r="BD99" s="11">
        <f t="shared" si="1174"/>
        <v>-48779.825309533466</v>
      </c>
      <c r="BE99" s="6">
        <f t="shared" si="1284"/>
        <v>3103.4999999999968</v>
      </c>
      <c r="BF99" s="11">
        <f t="shared" si="1175"/>
        <v>-48779.825309533466</v>
      </c>
      <c r="BG99" s="6">
        <f t="shared" ref="BG99:BI99" si="1285">BG98+(365/12)</f>
        <v>3103.4999999999968</v>
      </c>
      <c r="BH99" s="11">
        <f t="shared" si="1177"/>
        <v>-48779.825309533466</v>
      </c>
      <c r="BI99" s="6">
        <f t="shared" si="1285"/>
        <v>3103.4999999999968</v>
      </c>
      <c r="BJ99" s="11">
        <f t="shared" si="1178"/>
        <v>-48779.825309533466</v>
      </c>
      <c r="BK99" s="6">
        <f t="shared" ref="BK99:BM99" si="1286">BK98+(365/12)</f>
        <v>3103.4999999999968</v>
      </c>
      <c r="BL99" s="11">
        <f t="shared" si="1180"/>
        <v>-48779.825309533466</v>
      </c>
      <c r="BM99" s="6">
        <f t="shared" si="1286"/>
        <v>3103.4999999999968</v>
      </c>
      <c r="BN99" s="11">
        <f t="shared" si="1181"/>
        <v>-48779.825309533466</v>
      </c>
      <c r="BO99" s="6">
        <f t="shared" ref="BO99:BQ99" si="1287">BO98+(365/12)</f>
        <v>3103.4999999999968</v>
      </c>
      <c r="BP99" s="11">
        <f t="shared" si="1183"/>
        <v>-48779.825309533466</v>
      </c>
      <c r="BQ99" s="6">
        <f t="shared" si="1287"/>
        <v>3103.4999999999968</v>
      </c>
      <c r="BR99" s="11">
        <f t="shared" si="1184"/>
        <v>-48779.825309533466</v>
      </c>
      <c r="BS99" s="6">
        <f t="shared" ref="BS99:BU99" si="1288">BS98+(365/12)</f>
        <v>3103.4999999999968</v>
      </c>
      <c r="BT99" s="11">
        <f t="shared" si="1186"/>
        <v>-48779.825309533466</v>
      </c>
      <c r="BU99" s="6">
        <f t="shared" si="1288"/>
        <v>3103.4999999999968</v>
      </c>
      <c r="BV99" s="11">
        <f t="shared" si="1187"/>
        <v>-48779.825309533466</v>
      </c>
      <c r="BW99" s="6">
        <f t="shared" si="838"/>
        <v>3103.4999999999968</v>
      </c>
      <c r="BX99" s="11">
        <f t="shared" si="1188"/>
        <v>-48779.825309533466</v>
      </c>
      <c r="BY99" s="82">
        <f t="shared" si="838"/>
        <v>3103.4999999999968</v>
      </c>
      <c r="BZ99" s="11">
        <f t="shared" si="1189"/>
        <v>-48779.825309533466</v>
      </c>
      <c r="CA99" s="4"/>
    </row>
    <row r="100" spans="1:79">
      <c r="A100" s="1" t="str">
        <f t="shared" si="1070"/>
        <v/>
      </c>
      <c r="B100" s="1">
        <f t="shared" si="892"/>
        <v>94</v>
      </c>
      <c r="C100" s="13">
        <f t="shared" si="906"/>
        <v>1980964.9061809031</v>
      </c>
      <c r="D100" s="2">
        <f t="shared" si="907"/>
        <v>47863.661751499727</v>
      </c>
      <c r="E100" s="15">
        <f t="shared" si="877"/>
        <v>16551.270194959256</v>
      </c>
      <c r="F100" s="15">
        <f t="shared" si="1238"/>
        <v>31312.391556540471</v>
      </c>
      <c r="G100" s="21">
        <f t="shared" si="1239"/>
        <v>16551.270194959256</v>
      </c>
      <c r="H100" s="19">
        <f>'rent cash flow (do not modify)'!D99</f>
        <v>0</v>
      </c>
      <c r="I100" s="22">
        <f>'rent cash flow (do not modify)'!E99</f>
        <v>30000</v>
      </c>
      <c r="J100" s="21">
        <f t="shared" si="893"/>
        <v>5360.6767605350506</v>
      </c>
      <c r="K100" s="15">
        <f t="shared" si="908"/>
        <v>416.66666666666669</v>
      </c>
      <c r="L100" s="15">
        <f t="shared" si="909"/>
        <v>83.333333333333329</v>
      </c>
      <c r="M100" s="16">
        <f t="shared" si="910"/>
        <v>166.66666666666666</v>
      </c>
      <c r="N100" s="15">
        <f t="shared" si="911"/>
        <v>83.333333333333329</v>
      </c>
      <c r="O100" s="7">
        <f t="shared" si="1240"/>
        <v>8900</v>
      </c>
      <c r="P100" s="15">
        <f t="shared" si="878"/>
        <v>-2750.1</v>
      </c>
      <c r="Q100" s="21">
        <f t="shared" si="879"/>
        <v>-48859.996021792365</v>
      </c>
      <c r="R100" s="4"/>
      <c r="S100" s="6">
        <f t="shared" si="912"/>
        <v>3133.9166666666633</v>
      </c>
      <c r="T100" s="10"/>
      <c r="U100" s="6">
        <f t="shared" si="912"/>
        <v>3133.9166666666633</v>
      </c>
      <c r="W100" s="6">
        <f t="shared" si="912"/>
        <v>3133.9166666666633</v>
      </c>
      <c r="Y100" s="6">
        <f t="shared" si="913"/>
        <v>3133.9166666666633</v>
      </c>
      <c r="AA100" s="6">
        <f t="shared" ref="AA100:AC100" si="1289">AA99+(365/12)</f>
        <v>3133.9166666666633</v>
      </c>
      <c r="AC100" s="6">
        <f t="shared" si="1289"/>
        <v>3133.9166666666633</v>
      </c>
      <c r="AE100" s="6">
        <f t="shared" ref="AE100:AG100" si="1290">AE99+(365/12)</f>
        <v>3133.9166666666633</v>
      </c>
      <c r="AG100" s="6">
        <f t="shared" si="1290"/>
        <v>3133.9166666666633</v>
      </c>
      <c r="AH100" s="11">
        <f t="shared" si="1157"/>
        <v>-48859.996021792365</v>
      </c>
      <c r="AI100" s="6">
        <f t="shared" ref="AI100:AK100" si="1291">AI99+(365/12)</f>
        <v>3133.9166666666633</v>
      </c>
      <c r="AJ100" s="11">
        <f t="shared" si="1159"/>
        <v>-48859.996021792365</v>
      </c>
      <c r="AK100" s="6">
        <f t="shared" si="1291"/>
        <v>3133.9166666666633</v>
      </c>
      <c r="AL100" s="11">
        <f t="shared" si="1160"/>
        <v>-48859.996021792365</v>
      </c>
      <c r="AM100" s="6">
        <f t="shared" ref="AM100:AO100" si="1292">AM99+(365/12)</f>
        <v>3133.9166666666633</v>
      </c>
      <c r="AN100" s="11">
        <f t="shared" si="1162"/>
        <v>-48859.996021792365</v>
      </c>
      <c r="AO100" s="6">
        <f t="shared" si="1292"/>
        <v>3133.9166666666633</v>
      </c>
      <c r="AP100" s="11">
        <f t="shared" si="1163"/>
        <v>-48859.996021792365</v>
      </c>
      <c r="AQ100" s="6">
        <f t="shared" ref="AQ100:AS100" si="1293">AQ99+(365/12)</f>
        <v>3133.9166666666633</v>
      </c>
      <c r="AR100" s="11">
        <f t="shared" si="1165"/>
        <v>-48859.996021792365</v>
      </c>
      <c r="AS100" s="6">
        <f t="shared" si="1293"/>
        <v>3133.9166666666633</v>
      </c>
      <c r="AT100" s="11">
        <f t="shared" si="1166"/>
        <v>-48859.996021792365</v>
      </c>
      <c r="AU100" s="6">
        <f t="shared" ref="AU100:AW100" si="1294">AU99+(365/12)</f>
        <v>3133.9166666666633</v>
      </c>
      <c r="AV100" s="11">
        <f t="shared" si="1168"/>
        <v>-48859.996021792365</v>
      </c>
      <c r="AW100" s="6">
        <f t="shared" si="1294"/>
        <v>3133.9166666666633</v>
      </c>
      <c r="AX100" s="11">
        <f t="shared" si="1169"/>
        <v>-48859.996021792365</v>
      </c>
      <c r="AY100" s="6">
        <f t="shared" ref="AY100:BA100" si="1295">AY99+(365/12)</f>
        <v>3133.9166666666633</v>
      </c>
      <c r="AZ100" s="11">
        <f t="shared" si="1171"/>
        <v>-48859.996021792365</v>
      </c>
      <c r="BA100" s="6">
        <f t="shared" si="1295"/>
        <v>3133.9166666666633</v>
      </c>
      <c r="BB100" s="11">
        <f t="shared" si="1172"/>
        <v>-48859.996021792365</v>
      </c>
      <c r="BC100" s="6">
        <f t="shared" ref="BC100:BE100" si="1296">BC99+(365/12)</f>
        <v>3133.9166666666633</v>
      </c>
      <c r="BD100" s="11">
        <f t="shared" si="1174"/>
        <v>-48859.996021792365</v>
      </c>
      <c r="BE100" s="6">
        <f t="shared" si="1296"/>
        <v>3133.9166666666633</v>
      </c>
      <c r="BF100" s="11">
        <f t="shared" si="1175"/>
        <v>-48859.996021792365</v>
      </c>
      <c r="BG100" s="6">
        <f t="shared" ref="BG100:BI100" si="1297">BG99+(365/12)</f>
        <v>3133.9166666666633</v>
      </c>
      <c r="BH100" s="11">
        <f t="shared" si="1177"/>
        <v>-48859.996021792365</v>
      </c>
      <c r="BI100" s="6">
        <f t="shared" si="1297"/>
        <v>3133.9166666666633</v>
      </c>
      <c r="BJ100" s="11">
        <f t="shared" si="1178"/>
        <v>-48859.996021792365</v>
      </c>
      <c r="BK100" s="6">
        <f t="shared" ref="BK100:BM100" si="1298">BK99+(365/12)</f>
        <v>3133.9166666666633</v>
      </c>
      <c r="BL100" s="11">
        <f t="shared" si="1180"/>
        <v>-48859.996021792365</v>
      </c>
      <c r="BM100" s="6">
        <f t="shared" si="1298"/>
        <v>3133.9166666666633</v>
      </c>
      <c r="BN100" s="11">
        <f t="shared" si="1181"/>
        <v>-48859.996021792365</v>
      </c>
      <c r="BO100" s="6">
        <f t="shared" ref="BO100:BQ100" si="1299">BO99+(365/12)</f>
        <v>3133.9166666666633</v>
      </c>
      <c r="BP100" s="11">
        <f t="shared" si="1183"/>
        <v>-48859.996021792365</v>
      </c>
      <c r="BQ100" s="6">
        <f t="shared" si="1299"/>
        <v>3133.9166666666633</v>
      </c>
      <c r="BR100" s="11">
        <f t="shared" si="1184"/>
        <v>-48859.996021792365</v>
      </c>
      <c r="BS100" s="6">
        <f t="shared" ref="BS100:BU100" si="1300">BS99+(365/12)</f>
        <v>3133.9166666666633</v>
      </c>
      <c r="BT100" s="11">
        <f t="shared" si="1186"/>
        <v>-48859.996021792365</v>
      </c>
      <c r="BU100" s="6">
        <f t="shared" si="1300"/>
        <v>3133.9166666666633</v>
      </c>
      <c r="BV100" s="11">
        <f t="shared" si="1187"/>
        <v>-48859.996021792365</v>
      </c>
      <c r="BW100" s="6">
        <f t="shared" si="838"/>
        <v>3133.9166666666633</v>
      </c>
      <c r="BX100" s="11">
        <f t="shared" si="1188"/>
        <v>-48859.996021792365</v>
      </c>
      <c r="BY100" s="82">
        <f t="shared" si="838"/>
        <v>3133.9166666666633</v>
      </c>
      <c r="BZ100" s="11">
        <f t="shared" si="1189"/>
        <v>-48859.996021792365</v>
      </c>
      <c r="CA100" s="4"/>
    </row>
    <row r="101" spans="1:79">
      <c r="A101" s="1" t="str">
        <f t="shared" si="1070"/>
        <v/>
      </c>
      <c r="B101" s="1">
        <f t="shared" si="892"/>
        <v>95</v>
      </c>
      <c r="C101" s="13">
        <f t="shared" si="906"/>
        <v>1949652.5146243626</v>
      </c>
      <c r="D101" s="2">
        <f t="shared" si="907"/>
        <v>47863.661751499727</v>
      </c>
      <c r="E101" s="15">
        <f t="shared" si="877"/>
        <v>16289.650288677416</v>
      </c>
      <c r="F101" s="15">
        <f t="shared" si="1238"/>
        <v>31574.011462822309</v>
      </c>
      <c r="G101" s="21">
        <f t="shared" si="1239"/>
        <v>16289.650288677416</v>
      </c>
      <c r="H101" s="19">
        <f>'rent cash flow (do not modify)'!D100</f>
        <v>0</v>
      </c>
      <c r="I101" s="22">
        <f>'rent cash flow (do not modify)'!E100</f>
        <v>30000</v>
      </c>
      <c r="J101" s="21">
        <f t="shared" si="893"/>
        <v>5360.6767605350506</v>
      </c>
      <c r="K101" s="15">
        <f t="shared" si="908"/>
        <v>416.66666666666669</v>
      </c>
      <c r="L101" s="15">
        <f t="shared" si="909"/>
        <v>83.333333333333329</v>
      </c>
      <c r="M101" s="16">
        <f t="shared" si="910"/>
        <v>166.66666666666666</v>
      </c>
      <c r="N101" s="15">
        <f t="shared" si="911"/>
        <v>83.333333333333329</v>
      </c>
      <c r="O101" s="7">
        <f t="shared" si="1240"/>
        <v>8900</v>
      </c>
      <c r="P101" s="15">
        <f t="shared" si="878"/>
        <v>-2750.1</v>
      </c>
      <c r="Q101" s="21">
        <f t="shared" si="879"/>
        <v>-48940.836572833461</v>
      </c>
      <c r="R101" s="4"/>
      <c r="S101" s="6">
        <f t="shared" si="912"/>
        <v>3164.3333333333298</v>
      </c>
      <c r="T101" s="10"/>
      <c r="U101" s="6">
        <f t="shared" si="912"/>
        <v>3164.3333333333298</v>
      </c>
      <c r="W101" s="6">
        <f t="shared" si="912"/>
        <v>3164.3333333333298</v>
      </c>
      <c r="Y101" s="6">
        <f t="shared" si="913"/>
        <v>3164.3333333333298</v>
      </c>
      <c r="AA101" s="6">
        <f t="shared" ref="AA101:AC101" si="1301">AA100+(365/12)</f>
        <v>3164.3333333333298</v>
      </c>
      <c r="AC101" s="6">
        <f t="shared" si="1301"/>
        <v>3164.3333333333298</v>
      </c>
      <c r="AE101" s="6">
        <f t="shared" ref="AE101:AG101" si="1302">AE100+(365/12)</f>
        <v>3164.3333333333298</v>
      </c>
      <c r="AG101" s="6">
        <f t="shared" si="1302"/>
        <v>3164.3333333333298</v>
      </c>
      <c r="AH101" s="11">
        <f t="shared" si="1157"/>
        <v>-48940.836572833461</v>
      </c>
      <c r="AI101" s="6">
        <f t="shared" ref="AI101:AK101" si="1303">AI100+(365/12)</f>
        <v>3164.3333333333298</v>
      </c>
      <c r="AJ101" s="11">
        <f t="shared" si="1159"/>
        <v>-48940.836572833461</v>
      </c>
      <c r="AK101" s="6">
        <f t="shared" si="1303"/>
        <v>3164.3333333333298</v>
      </c>
      <c r="AL101" s="11">
        <f t="shared" si="1160"/>
        <v>-48940.836572833461</v>
      </c>
      <c r="AM101" s="6">
        <f t="shared" ref="AM101:AO101" si="1304">AM100+(365/12)</f>
        <v>3164.3333333333298</v>
      </c>
      <c r="AN101" s="11">
        <f t="shared" si="1162"/>
        <v>-48940.836572833461</v>
      </c>
      <c r="AO101" s="6">
        <f t="shared" si="1304"/>
        <v>3164.3333333333298</v>
      </c>
      <c r="AP101" s="11">
        <f t="shared" si="1163"/>
        <v>-48940.836572833461</v>
      </c>
      <c r="AQ101" s="6">
        <f t="shared" ref="AQ101:AS101" si="1305">AQ100+(365/12)</f>
        <v>3164.3333333333298</v>
      </c>
      <c r="AR101" s="11">
        <f t="shared" si="1165"/>
        <v>-48940.836572833461</v>
      </c>
      <c r="AS101" s="6">
        <f t="shared" si="1305"/>
        <v>3164.3333333333298</v>
      </c>
      <c r="AT101" s="11">
        <f t="shared" si="1166"/>
        <v>-48940.836572833461</v>
      </c>
      <c r="AU101" s="6">
        <f t="shared" ref="AU101:AW101" si="1306">AU100+(365/12)</f>
        <v>3164.3333333333298</v>
      </c>
      <c r="AV101" s="11">
        <f t="shared" si="1168"/>
        <v>-48940.836572833461</v>
      </c>
      <c r="AW101" s="6">
        <f t="shared" si="1306"/>
        <v>3164.3333333333298</v>
      </c>
      <c r="AX101" s="11">
        <f t="shared" si="1169"/>
        <v>-48940.836572833461</v>
      </c>
      <c r="AY101" s="6">
        <f t="shared" ref="AY101:BA101" si="1307">AY100+(365/12)</f>
        <v>3164.3333333333298</v>
      </c>
      <c r="AZ101" s="11">
        <f t="shared" si="1171"/>
        <v>-48940.836572833461</v>
      </c>
      <c r="BA101" s="6">
        <f t="shared" si="1307"/>
        <v>3164.3333333333298</v>
      </c>
      <c r="BB101" s="11">
        <f t="shared" si="1172"/>
        <v>-48940.836572833461</v>
      </c>
      <c r="BC101" s="6">
        <f t="shared" ref="BC101:BE101" si="1308">BC100+(365/12)</f>
        <v>3164.3333333333298</v>
      </c>
      <c r="BD101" s="11">
        <f t="shared" si="1174"/>
        <v>-48940.836572833461</v>
      </c>
      <c r="BE101" s="6">
        <f t="shared" si="1308"/>
        <v>3164.3333333333298</v>
      </c>
      <c r="BF101" s="11">
        <f t="shared" si="1175"/>
        <v>-48940.836572833461</v>
      </c>
      <c r="BG101" s="6">
        <f t="shared" ref="BG101:BI101" si="1309">BG100+(365/12)</f>
        <v>3164.3333333333298</v>
      </c>
      <c r="BH101" s="11">
        <f t="shared" si="1177"/>
        <v>-48940.836572833461</v>
      </c>
      <c r="BI101" s="6">
        <f t="shared" si="1309"/>
        <v>3164.3333333333298</v>
      </c>
      <c r="BJ101" s="11">
        <f t="shared" si="1178"/>
        <v>-48940.836572833461</v>
      </c>
      <c r="BK101" s="6">
        <f t="shared" ref="BK101:BM101" si="1310">BK100+(365/12)</f>
        <v>3164.3333333333298</v>
      </c>
      <c r="BL101" s="11">
        <f t="shared" si="1180"/>
        <v>-48940.836572833461</v>
      </c>
      <c r="BM101" s="6">
        <f t="shared" si="1310"/>
        <v>3164.3333333333298</v>
      </c>
      <c r="BN101" s="11">
        <f t="shared" si="1181"/>
        <v>-48940.836572833461</v>
      </c>
      <c r="BO101" s="6">
        <f t="shared" ref="BO101:BQ101" si="1311">BO100+(365/12)</f>
        <v>3164.3333333333298</v>
      </c>
      <c r="BP101" s="11">
        <f t="shared" si="1183"/>
        <v>-48940.836572833461</v>
      </c>
      <c r="BQ101" s="6">
        <f t="shared" si="1311"/>
        <v>3164.3333333333298</v>
      </c>
      <c r="BR101" s="11">
        <f t="shared" si="1184"/>
        <v>-48940.836572833461</v>
      </c>
      <c r="BS101" s="6">
        <f t="shared" ref="BS101:BU101" si="1312">BS100+(365/12)</f>
        <v>3164.3333333333298</v>
      </c>
      <c r="BT101" s="11">
        <f t="shared" si="1186"/>
        <v>-48940.836572833461</v>
      </c>
      <c r="BU101" s="6">
        <f t="shared" si="1312"/>
        <v>3164.3333333333298</v>
      </c>
      <c r="BV101" s="11">
        <f t="shared" si="1187"/>
        <v>-48940.836572833461</v>
      </c>
      <c r="BW101" s="6">
        <f t="shared" si="838"/>
        <v>3164.3333333333298</v>
      </c>
      <c r="BX101" s="11">
        <f t="shared" si="1188"/>
        <v>-48940.836572833461</v>
      </c>
      <c r="BY101" s="82">
        <f t="shared" si="838"/>
        <v>3164.3333333333298</v>
      </c>
      <c r="BZ101" s="11">
        <f t="shared" si="1189"/>
        <v>-48940.836572833461</v>
      </c>
      <c r="CA101" s="4"/>
    </row>
    <row r="102" spans="1:79">
      <c r="A102" s="1" t="str">
        <f t="shared" si="1070"/>
        <v/>
      </c>
      <c r="B102" s="1">
        <f t="shared" si="892"/>
        <v>96</v>
      </c>
      <c r="C102" s="13">
        <f t="shared" si="906"/>
        <v>1918078.5031615403</v>
      </c>
      <c r="D102" s="2">
        <f t="shared" si="907"/>
        <v>47863.661751499727</v>
      </c>
      <c r="E102" s="15">
        <f t="shared" si="877"/>
        <v>16025.844507348653</v>
      </c>
      <c r="F102" s="15">
        <f t="shared" si="1238"/>
        <v>31837.817244151076</v>
      </c>
      <c r="G102" s="21">
        <f t="shared" si="1239"/>
        <v>16025.844507348653</v>
      </c>
      <c r="H102" s="19">
        <f>'rent cash flow (do not modify)'!D101</f>
        <v>0</v>
      </c>
      <c r="I102" s="22">
        <f>'rent cash flow (do not modify)'!E101</f>
        <v>30000</v>
      </c>
      <c r="J102" s="21">
        <f t="shared" si="893"/>
        <v>5360.6767605350506</v>
      </c>
      <c r="K102" s="15">
        <f t="shared" si="908"/>
        <v>416.66666666666669</v>
      </c>
      <c r="L102" s="15">
        <f t="shared" si="909"/>
        <v>83.333333333333329</v>
      </c>
      <c r="M102" s="16">
        <f t="shared" si="910"/>
        <v>166.66666666666666</v>
      </c>
      <c r="N102" s="15">
        <f t="shared" si="911"/>
        <v>83.333333333333329</v>
      </c>
      <c r="O102" s="7">
        <f t="shared" si="1240"/>
        <v>8900</v>
      </c>
      <c r="P102" s="15">
        <f t="shared" si="878"/>
        <v>-2750.1</v>
      </c>
      <c r="Q102" s="21">
        <f t="shared" si="879"/>
        <v>-49022.352559264036</v>
      </c>
      <c r="R102" s="4"/>
      <c r="S102" s="6">
        <f t="shared" si="912"/>
        <v>3194.7499999999964</v>
      </c>
      <c r="T102" s="10"/>
      <c r="U102" s="6">
        <f t="shared" si="912"/>
        <v>3194.7499999999964</v>
      </c>
      <c r="W102" s="6">
        <f t="shared" si="912"/>
        <v>3194.7499999999964</v>
      </c>
      <c r="Y102" s="6">
        <f t="shared" si="913"/>
        <v>3194.7499999999964</v>
      </c>
      <c r="AA102" s="6">
        <f t="shared" ref="AA102:AC102" si="1313">AA101+(365/12)</f>
        <v>3194.7499999999964</v>
      </c>
      <c r="AC102" s="6">
        <f t="shared" si="1313"/>
        <v>3194.7499999999964</v>
      </c>
      <c r="AE102" s="6">
        <f t="shared" ref="AE102:AG102" si="1314">AE101+(365/12)</f>
        <v>3194.7499999999964</v>
      </c>
      <c r="AG102" s="6">
        <f t="shared" si="1314"/>
        <v>3194.7499999999964</v>
      </c>
      <c r="AH102" s="11">
        <f t="shared" si="1157"/>
        <v>-49022.352559264036</v>
      </c>
      <c r="AI102" s="6">
        <f t="shared" ref="AI102:AK102" si="1315">AI101+(365/12)</f>
        <v>3194.7499999999964</v>
      </c>
      <c r="AJ102" s="11">
        <f t="shared" si="1159"/>
        <v>-49022.352559264036</v>
      </c>
      <c r="AK102" s="6">
        <f t="shared" si="1315"/>
        <v>3194.7499999999964</v>
      </c>
      <c r="AL102" s="11">
        <f t="shared" si="1160"/>
        <v>-49022.352559264036</v>
      </c>
      <c r="AM102" s="6">
        <f t="shared" ref="AM102:AO102" si="1316">AM101+(365/12)</f>
        <v>3194.7499999999964</v>
      </c>
      <c r="AN102" s="11">
        <f t="shared" si="1162"/>
        <v>-49022.352559264036</v>
      </c>
      <c r="AO102" s="6">
        <f t="shared" si="1316"/>
        <v>3194.7499999999964</v>
      </c>
      <c r="AP102" s="11">
        <f t="shared" si="1163"/>
        <v>-49022.352559264036</v>
      </c>
      <c r="AQ102" s="6">
        <f t="shared" ref="AQ102:AS102" si="1317">AQ101+(365/12)</f>
        <v>3194.7499999999964</v>
      </c>
      <c r="AR102" s="11">
        <f t="shared" si="1165"/>
        <v>-49022.352559264036</v>
      </c>
      <c r="AS102" s="6">
        <f t="shared" si="1317"/>
        <v>3194.7499999999964</v>
      </c>
      <c r="AT102" s="11">
        <f t="shared" si="1166"/>
        <v>-49022.352559264036</v>
      </c>
      <c r="AU102" s="6">
        <f t="shared" ref="AU102:AW102" si="1318">AU101+(365/12)</f>
        <v>3194.7499999999964</v>
      </c>
      <c r="AV102" s="11">
        <f t="shared" si="1168"/>
        <v>-49022.352559264036</v>
      </c>
      <c r="AW102" s="6">
        <f t="shared" si="1318"/>
        <v>3194.7499999999964</v>
      </c>
      <c r="AX102" s="11">
        <f t="shared" si="1169"/>
        <v>-49022.352559264036</v>
      </c>
      <c r="AY102" s="6">
        <f t="shared" ref="AY102:BA102" si="1319">AY101+(365/12)</f>
        <v>3194.7499999999964</v>
      </c>
      <c r="AZ102" s="11">
        <f t="shared" si="1171"/>
        <v>-49022.352559264036</v>
      </c>
      <c r="BA102" s="6">
        <f t="shared" si="1319"/>
        <v>3194.7499999999964</v>
      </c>
      <c r="BB102" s="11">
        <f t="shared" si="1172"/>
        <v>-49022.352559264036</v>
      </c>
      <c r="BC102" s="6">
        <f t="shared" ref="BC102:BE102" si="1320">BC101+(365/12)</f>
        <v>3194.7499999999964</v>
      </c>
      <c r="BD102" s="11">
        <f t="shared" si="1174"/>
        <v>-49022.352559264036</v>
      </c>
      <c r="BE102" s="6">
        <f t="shared" si="1320"/>
        <v>3194.7499999999964</v>
      </c>
      <c r="BF102" s="11">
        <f t="shared" si="1175"/>
        <v>-49022.352559264036</v>
      </c>
      <c r="BG102" s="6">
        <f t="shared" ref="BG102:BI102" si="1321">BG101+(365/12)</f>
        <v>3194.7499999999964</v>
      </c>
      <c r="BH102" s="11">
        <f t="shared" si="1177"/>
        <v>-49022.352559264036</v>
      </c>
      <c r="BI102" s="6">
        <f t="shared" si="1321"/>
        <v>3194.7499999999964</v>
      </c>
      <c r="BJ102" s="11">
        <f t="shared" si="1178"/>
        <v>-49022.352559264036</v>
      </c>
      <c r="BK102" s="6">
        <f t="shared" ref="BK102:BM102" si="1322">BK101+(365/12)</f>
        <v>3194.7499999999964</v>
      </c>
      <c r="BL102" s="11">
        <f t="shared" si="1180"/>
        <v>-49022.352559264036</v>
      </c>
      <c r="BM102" s="6">
        <f t="shared" si="1322"/>
        <v>3194.7499999999964</v>
      </c>
      <c r="BN102" s="11">
        <f t="shared" si="1181"/>
        <v>-49022.352559264036</v>
      </c>
      <c r="BO102" s="6">
        <f t="shared" ref="BO102:BQ102" si="1323">BO101+(365/12)</f>
        <v>3194.7499999999964</v>
      </c>
      <c r="BP102" s="11">
        <f t="shared" si="1183"/>
        <v>-49022.352559264036</v>
      </c>
      <c r="BQ102" s="6">
        <f t="shared" si="1323"/>
        <v>3194.7499999999964</v>
      </c>
      <c r="BR102" s="11">
        <f t="shared" si="1184"/>
        <v>-49022.352559264036</v>
      </c>
      <c r="BS102" s="6">
        <f t="shared" ref="BS102:BU102" si="1324">BS101+(365/12)</f>
        <v>3194.7499999999964</v>
      </c>
      <c r="BT102" s="11">
        <f t="shared" si="1186"/>
        <v>-49022.352559264036</v>
      </c>
      <c r="BU102" s="6">
        <f t="shared" si="1324"/>
        <v>3194.7499999999964</v>
      </c>
      <c r="BV102" s="11">
        <f t="shared" si="1187"/>
        <v>-49022.352559264036</v>
      </c>
      <c r="BW102" s="6">
        <f t="shared" si="838"/>
        <v>3194.7499999999964</v>
      </c>
      <c r="BX102" s="11">
        <f t="shared" si="1188"/>
        <v>-49022.352559264036</v>
      </c>
      <c r="BY102" s="82">
        <f t="shared" si="838"/>
        <v>3194.7499999999964</v>
      </c>
      <c r="BZ102" s="11">
        <f t="shared" si="1189"/>
        <v>-49022.352559264036</v>
      </c>
      <c r="CA102" s="4"/>
    </row>
    <row r="103" spans="1:79">
      <c r="A103" s="18">
        <f t="shared" si="1070"/>
        <v>9</v>
      </c>
      <c r="B103" s="18">
        <f t="shared" si="892"/>
        <v>97</v>
      </c>
      <c r="C103" s="19">
        <f t="shared" si="906"/>
        <v>1886240.6859173891</v>
      </c>
      <c r="D103" s="22">
        <f t="shared" si="907"/>
        <v>47863.661751499727</v>
      </c>
      <c r="E103" s="22">
        <f t="shared" si="877"/>
        <v>15759.834587646645</v>
      </c>
      <c r="F103" s="22">
        <f t="shared" si="1238"/>
        <v>32103.827163853082</v>
      </c>
      <c r="G103" s="23">
        <f t="shared" si="1239"/>
        <v>15759.834587646645</v>
      </c>
      <c r="H103" s="19">
        <f>'rent cash flow (do not modify)'!D102</f>
        <v>33000</v>
      </c>
      <c r="I103" s="22">
        <f>'rent cash flow (do not modify)'!E102</f>
        <v>33000</v>
      </c>
      <c r="J103" s="23">
        <f t="shared" si="893"/>
        <v>5414.2835281404014</v>
      </c>
      <c r="K103" s="22">
        <f t="shared" si="908"/>
        <v>416.66666666666669</v>
      </c>
      <c r="L103" s="22">
        <f t="shared" si="909"/>
        <v>83.333333333333329</v>
      </c>
      <c r="M103" s="19">
        <f t="shared" si="910"/>
        <v>166.66666666666666</v>
      </c>
      <c r="N103" s="22">
        <f t="shared" si="911"/>
        <v>83.333333333333329</v>
      </c>
      <c r="O103" s="18">
        <f t="shared" si="1240"/>
        <v>9799.9999999999982</v>
      </c>
      <c r="P103" s="22">
        <f t="shared" si="878"/>
        <v>25831.200000000001</v>
      </c>
      <c r="Q103" s="23">
        <f t="shared" si="879"/>
        <v>-23326.956392057313</v>
      </c>
      <c r="R103" s="4"/>
      <c r="S103" s="6">
        <f t="shared" si="912"/>
        <v>3225.1666666666629</v>
      </c>
      <c r="T103" s="20"/>
      <c r="U103" s="6">
        <f t="shared" si="912"/>
        <v>3225.1666666666629</v>
      </c>
      <c r="V103" s="20"/>
      <c r="W103" s="6">
        <f t="shared" si="912"/>
        <v>3225.1666666666629</v>
      </c>
      <c r="X103" s="20"/>
      <c r="Y103" s="6">
        <f t="shared" si="913"/>
        <v>3225.1666666666629</v>
      </c>
      <c r="Z103" s="20"/>
      <c r="AA103" s="6">
        <f t="shared" ref="AA103:AC103" si="1325">AA102+(365/12)</f>
        <v>3225.1666666666629</v>
      </c>
      <c r="AB103" s="20"/>
      <c r="AC103" s="6">
        <f t="shared" si="1325"/>
        <v>3225.1666666666629</v>
      </c>
      <c r="AD103" s="20"/>
      <c r="AE103" s="6">
        <f t="shared" ref="AE103:AG103" si="1326">AE102+(365/12)</f>
        <v>3225.1666666666629</v>
      </c>
      <c r="AF103" s="20"/>
      <c r="AG103" s="6">
        <f t="shared" si="1326"/>
        <v>3225.1666666666629</v>
      </c>
      <c r="AH103" s="20">
        <f>value*(1+appr)^(A103-1)-C103-IF((A103-1)&lt;=penaltyy,sqft*pamt,0)</f>
        <v>8831703.3640826177</v>
      </c>
      <c r="AI103" s="6">
        <f t="shared" ref="AI103:AK103" si="1327">AI102+(365/12)</f>
        <v>3225.1666666666629</v>
      </c>
      <c r="AJ103" s="20">
        <f t="shared" ref="AJ103:AJ114" si="1328">Q103</f>
        <v>-23326.956392057313</v>
      </c>
      <c r="AK103" s="6">
        <f t="shared" si="1327"/>
        <v>3225.1666666666629</v>
      </c>
      <c r="AL103" s="20">
        <f t="shared" ref="AL103:AL114" si="1329">Q103</f>
        <v>-23326.956392057313</v>
      </c>
      <c r="AM103" s="6">
        <f t="shared" ref="AM103:AO103" si="1330">AM102+(365/12)</f>
        <v>3225.1666666666629</v>
      </c>
      <c r="AN103" s="20">
        <f t="shared" ref="AN103:AN114" si="1331">Q103</f>
        <v>-23326.956392057313</v>
      </c>
      <c r="AO103" s="6">
        <f t="shared" si="1330"/>
        <v>3225.1666666666629</v>
      </c>
      <c r="AP103" s="20">
        <f t="shared" ref="AP103:AP114" si="1332">Q103</f>
        <v>-23326.956392057313</v>
      </c>
      <c r="AQ103" s="6">
        <f t="shared" ref="AQ103:AS103" si="1333">AQ102+(365/12)</f>
        <v>3225.1666666666629</v>
      </c>
      <c r="AR103" s="20">
        <f t="shared" ref="AR103:AR114" si="1334">Q103</f>
        <v>-23326.956392057313</v>
      </c>
      <c r="AS103" s="6">
        <f t="shared" si="1333"/>
        <v>3225.1666666666629</v>
      </c>
      <c r="AT103" s="20">
        <f t="shared" ref="AT103:AT114" si="1335">Q103</f>
        <v>-23326.956392057313</v>
      </c>
      <c r="AU103" s="6">
        <f t="shared" ref="AU103:AW103" si="1336">AU102+(365/12)</f>
        <v>3225.1666666666629</v>
      </c>
      <c r="AV103" s="20">
        <f t="shared" ref="AV103:AV114" si="1337">Q103</f>
        <v>-23326.956392057313</v>
      </c>
      <c r="AW103" s="6">
        <f t="shared" si="1336"/>
        <v>3225.1666666666629</v>
      </c>
      <c r="AX103" s="20">
        <f t="shared" ref="AX103:AX114" si="1338">Q103</f>
        <v>-23326.956392057313</v>
      </c>
      <c r="AY103" s="6">
        <f t="shared" ref="AY103:BA103" si="1339">AY102+(365/12)</f>
        <v>3225.1666666666629</v>
      </c>
      <c r="AZ103" s="20">
        <f t="shared" ref="AZ103:AZ114" si="1340">Q103</f>
        <v>-23326.956392057313</v>
      </c>
      <c r="BA103" s="6">
        <f t="shared" si="1339"/>
        <v>3225.1666666666629</v>
      </c>
      <c r="BB103" s="20">
        <f t="shared" ref="BB103:BB114" si="1341">Q103</f>
        <v>-23326.956392057313</v>
      </c>
      <c r="BC103" s="6">
        <f t="shared" ref="BC103:BE103" si="1342">BC102+(365/12)</f>
        <v>3225.1666666666629</v>
      </c>
      <c r="BD103" s="20">
        <f t="shared" ref="BD103:BD114" si="1343">Q103</f>
        <v>-23326.956392057313</v>
      </c>
      <c r="BE103" s="6">
        <f t="shared" si="1342"/>
        <v>3225.1666666666629</v>
      </c>
      <c r="BF103" s="20">
        <f t="shared" ref="BF103:BF114" si="1344">Q103</f>
        <v>-23326.956392057313</v>
      </c>
      <c r="BG103" s="6">
        <f t="shared" ref="BG103:BI103" si="1345">BG102+(365/12)</f>
        <v>3225.1666666666629</v>
      </c>
      <c r="BH103" s="20">
        <f t="shared" ref="BH103:BH114" si="1346">Q103</f>
        <v>-23326.956392057313</v>
      </c>
      <c r="BI103" s="6">
        <f t="shared" si="1345"/>
        <v>3225.1666666666629</v>
      </c>
      <c r="BJ103" s="20">
        <f t="shared" ref="BJ103:BJ114" si="1347">Q103</f>
        <v>-23326.956392057313</v>
      </c>
      <c r="BK103" s="6">
        <f t="shared" ref="BK103:BM103" si="1348">BK102+(365/12)</f>
        <v>3225.1666666666629</v>
      </c>
      <c r="BL103" s="20">
        <f t="shared" ref="BL103:BL114" si="1349">Q103</f>
        <v>-23326.956392057313</v>
      </c>
      <c r="BM103" s="6">
        <f t="shared" si="1348"/>
        <v>3225.1666666666629</v>
      </c>
      <c r="BN103" s="20">
        <f t="shared" ref="BN103:BN114" si="1350">Q103</f>
        <v>-23326.956392057313</v>
      </c>
      <c r="BO103" s="6">
        <f t="shared" ref="BO103:BQ103" si="1351">BO102+(365/12)</f>
        <v>3225.1666666666629</v>
      </c>
      <c r="BP103" s="20">
        <f t="shared" ref="BP103:BP114" si="1352">Q103</f>
        <v>-23326.956392057313</v>
      </c>
      <c r="BQ103" s="6">
        <f t="shared" si="1351"/>
        <v>3225.1666666666629</v>
      </c>
      <c r="BR103" s="20">
        <f t="shared" ref="BR103:BR114" si="1353">Q103</f>
        <v>-23326.956392057313</v>
      </c>
      <c r="BS103" s="6">
        <f t="shared" ref="BS103:BU103" si="1354">BS102+(365/12)</f>
        <v>3225.1666666666629</v>
      </c>
      <c r="BT103" s="20">
        <f t="shared" ref="BT103:BT114" si="1355">Q103</f>
        <v>-23326.956392057313</v>
      </c>
      <c r="BU103" s="6">
        <f t="shared" si="1354"/>
        <v>3225.1666666666629</v>
      </c>
      <c r="BV103" s="20">
        <f t="shared" ref="BV103:BV114" si="1356">Q103</f>
        <v>-23326.956392057313</v>
      </c>
      <c r="BW103" s="6">
        <f t="shared" si="838"/>
        <v>3225.1666666666629</v>
      </c>
      <c r="BX103" s="20">
        <f t="shared" ref="BX103:BX114" si="1357">Q103</f>
        <v>-23326.956392057313</v>
      </c>
      <c r="BY103" s="82">
        <f t="shared" si="838"/>
        <v>3225.1666666666629</v>
      </c>
      <c r="BZ103" s="20">
        <f t="shared" ref="BZ103:BZ114" si="1358">Q103</f>
        <v>-23326.956392057313</v>
      </c>
      <c r="CA103" s="4"/>
    </row>
    <row r="104" spans="1:79">
      <c r="A104" s="1" t="str">
        <f t="shared" si="1070"/>
        <v/>
      </c>
      <c r="B104" s="1">
        <f t="shared" si="892"/>
        <v>98</v>
      </c>
      <c r="C104" s="13">
        <f t="shared" si="906"/>
        <v>1854136.8587535361</v>
      </c>
      <c r="D104" s="2">
        <f t="shared" si="907"/>
        <v>47863.661751499727</v>
      </c>
      <c r="E104" s="15">
        <f t="shared" si="877"/>
        <v>15491.602113652136</v>
      </c>
      <c r="F104" s="15">
        <f t="shared" si="1238"/>
        <v>32372.059637847589</v>
      </c>
      <c r="G104" s="21">
        <f t="shared" si="1239"/>
        <v>15491.602113652136</v>
      </c>
      <c r="H104" s="19">
        <f>'rent cash flow (do not modify)'!D103</f>
        <v>33000</v>
      </c>
      <c r="I104" s="22">
        <f>'rent cash flow (do not modify)'!E103</f>
        <v>33000</v>
      </c>
      <c r="J104" s="21">
        <f t="shared" si="893"/>
        <v>5414.2835281404014</v>
      </c>
      <c r="K104" s="15">
        <f t="shared" si="908"/>
        <v>416.66666666666669</v>
      </c>
      <c r="L104" s="15">
        <f t="shared" si="909"/>
        <v>83.333333333333329</v>
      </c>
      <c r="M104" s="16">
        <f t="shared" si="910"/>
        <v>166.66666666666666</v>
      </c>
      <c r="N104" s="15">
        <f t="shared" si="911"/>
        <v>83.333333333333329</v>
      </c>
      <c r="O104" s="7">
        <f t="shared" si="1240"/>
        <v>9799.9999999999982</v>
      </c>
      <c r="P104" s="15">
        <f t="shared" si="878"/>
        <v>25831.200000000001</v>
      </c>
      <c r="Q104" s="21">
        <f t="shared" si="879"/>
        <v>-23409.840226521614</v>
      </c>
      <c r="R104" s="4"/>
      <c r="S104" s="6">
        <f t="shared" si="912"/>
        <v>3255.5833333333294</v>
      </c>
      <c r="T104" s="10"/>
      <c r="U104" s="6">
        <f t="shared" si="912"/>
        <v>3255.5833333333294</v>
      </c>
      <c r="W104" s="6">
        <f t="shared" si="912"/>
        <v>3255.5833333333294</v>
      </c>
      <c r="Y104" s="6">
        <f t="shared" si="913"/>
        <v>3255.5833333333294</v>
      </c>
      <c r="AA104" s="6">
        <f t="shared" ref="AA104:AC104" si="1359">AA103+(365/12)</f>
        <v>3255.5833333333294</v>
      </c>
      <c r="AC104" s="6">
        <f t="shared" si="1359"/>
        <v>3255.5833333333294</v>
      </c>
      <c r="AE104" s="6">
        <f t="shared" ref="AE104:AG104" si="1360">AE103+(365/12)</f>
        <v>3255.5833333333294</v>
      </c>
      <c r="AG104" s="6">
        <f t="shared" si="1360"/>
        <v>3255.5833333333294</v>
      </c>
      <c r="AI104" s="6">
        <f t="shared" ref="AI104:AK104" si="1361">AI103+(365/12)</f>
        <v>3255.5833333333294</v>
      </c>
      <c r="AJ104" s="11">
        <f t="shared" si="1328"/>
        <v>-23409.840226521614</v>
      </c>
      <c r="AK104" s="6">
        <f t="shared" si="1361"/>
        <v>3255.5833333333294</v>
      </c>
      <c r="AL104" s="11">
        <f t="shared" si="1329"/>
        <v>-23409.840226521614</v>
      </c>
      <c r="AM104" s="6">
        <f t="shared" ref="AM104:AO104" si="1362">AM103+(365/12)</f>
        <v>3255.5833333333294</v>
      </c>
      <c r="AN104" s="11">
        <f t="shared" si="1331"/>
        <v>-23409.840226521614</v>
      </c>
      <c r="AO104" s="6">
        <f t="shared" si="1362"/>
        <v>3255.5833333333294</v>
      </c>
      <c r="AP104" s="11">
        <f t="shared" si="1332"/>
        <v>-23409.840226521614</v>
      </c>
      <c r="AQ104" s="6">
        <f t="shared" ref="AQ104:AS104" si="1363">AQ103+(365/12)</f>
        <v>3255.5833333333294</v>
      </c>
      <c r="AR104" s="11">
        <f t="shared" si="1334"/>
        <v>-23409.840226521614</v>
      </c>
      <c r="AS104" s="6">
        <f t="shared" si="1363"/>
        <v>3255.5833333333294</v>
      </c>
      <c r="AT104" s="11">
        <f t="shared" si="1335"/>
        <v>-23409.840226521614</v>
      </c>
      <c r="AU104" s="6">
        <f t="shared" ref="AU104:AW104" si="1364">AU103+(365/12)</f>
        <v>3255.5833333333294</v>
      </c>
      <c r="AV104" s="11">
        <f t="shared" si="1337"/>
        <v>-23409.840226521614</v>
      </c>
      <c r="AW104" s="6">
        <f t="shared" si="1364"/>
        <v>3255.5833333333294</v>
      </c>
      <c r="AX104" s="11">
        <f t="shared" si="1338"/>
        <v>-23409.840226521614</v>
      </c>
      <c r="AY104" s="6">
        <f t="shared" ref="AY104:BA104" si="1365">AY103+(365/12)</f>
        <v>3255.5833333333294</v>
      </c>
      <c r="AZ104" s="11">
        <f t="shared" si="1340"/>
        <v>-23409.840226521614</v>
      </c>
      <c r="BA104" s="6">
        <f t="shared" si="1365"/>
        <v>3255.5833333333294</v>
      </c>
      <c r="BB104" s="11">
        <f t="shared" si="1341"/>
        <v>-23409.840226521614</v>
      </c>
      <c r="BC104" s="6">
        <f t="shared" ref="BC104:BE104" si="1366">BC103+(365/12)</f>
        <v>3255.5833333333294</v>
      </c>
      <c r="BD104" s="11">
        <f t="shared" si="1343"/>
        <v>-23409.840226521614</v>
      </c>
      <c r="BE104" s="6">
        <f t="shared" si="1366"/>
        <v>3255.5833333333294</v>
      </c>
      <c r="BF104" s="11">
        <f t="shared" si="1344"/>
        <v>-23409.840226521614</v>
      </c>
      <c r="BG104" s="6">
        <f t="shared" ref="BG104:BI104" si="1367">BG103+(365/12)</f>
        <v>3255.5833333333294</v>
      </c>
      <c r="BH104" s="11">
        <f t="shared" si="1346"/>
        <v>-23409.840226521614</v>
      </c>
      <c r="BI104" s="6">
        <f t="shared" si="1367"/>
        <v>3255.5833333333294</v>
      </c>
      <c r="BJ104" s="11">
        <f t="shared" si="1347"/>
        <v>-23409.840226521614</v>
      </c>
      <c r="BK104" s="6">
        <f t="shared" ref="BK104:BM104" si="1368">BK103+(365/12)</f>
        <v>3255.5833333333294</v>
      </c>
      <c r="BL104" s="11">
        <f t="shared" si="1349"/>
        <v>-23409.840226521614</v>
      </c>
      <c r="BM104" s="6">
        <f t="shared" si="1368"/>
        <v>3255.5833333333294</v>
      </c>
      <c r="BN104" s="11">
        <f t="shared" si="1350"/>
        <v>-23409.840226521614</v>
      </c>
      <c r="BO104" s="6">
        <f t="shared" ref="BO104:BQ104" si="1369">BO103+(365/12)</f>
        <v>3255.5833333333294</v>
      </c>
      <c r="BP104" s="11">
        <f t="shared" si="1352"/>
        <v>-23409.840226521614</v>
      </c>
      <c r="BQ104" s="6">
        <f t="shared" si="1369"/>
        <v>3255.5833333333294</v>
      </c>
      <c r="BR104" s="11">
        <f t="shared" si="1353"/>
        <v>-23409.840226521614</v>
      </c>
      <c r="BS104" s="6">
        <f t="shared" ref="BS104:BU104" si="1370">BS103+(365/12)</f>
        <v>3255.5833333333294</v>
      </c>
      <c r="BT104" s="11">
        <f t="shared" si="1355"/>
        <v>-23409.840226521614</v>
      </c>
      <c r="BU104" s="6">
        <f t="shared" si="1370"/>
        <v>3255.5833333333294</v>
      </c>
      <c r="BV104" s="11">
        <f t="shared" si="1356"/>
        <v>-23409.840226521614</v>
      </c>
      <c r="BW104" s="6">
        <f t="shared" si="838"/>
        <v>3255.5833333333294</v>
      </c>
      <c r="BX104" s="11">
        <f t="shared" si="1357"/>
        <v>-23409.840226521614</v>
      </c>
      <c r="BY104" s="82">
        <f t="shared" si="838"/>
        <v>3255.5833333333294</v>
      </c>
      <c r="BZ104" s="11">
        <f t="shared" si="1358"/>
        <v>-23409.840226521614</v>
      </c>
      <c r="CA104" s="4"/>
    </row>
    <row r="105" spans="1:79">
      <c r="A105" s="1" t="str">
        <f t="shared" si="1070"/>
        <v/>
      </c>
      <c r="B105" s="1">
        <f t="shared" si="892"/>
        <v>99</v>
      </c>
      <c r="C105" s="13">
        <f t="shared" si="906"/>
        <v>1821764.7991156885</v>
      </c>
      <c r="D105" s="2">
        <f t="shared" si="907"/>
        <v>47863.661751499727</v>
      </c>
      <c r="E105" s="15">
        <f t="shared" si="877"/>
        <v>15221.128515577997</v>
      </c>
      <c r="F105" s="15">
        <f t="shared" si="1238"/>
        <v>32642.533235921728</v>
      </c>
      <c r="G105" s="21">
        <f t="shared" si="1239"/>
        <v>15221.128515577997</v>
      </c>
      <c r="H105" s="19">
        <f>'rent cash flow (do not modify)'!D104</f>
        <v>33000</v>
      </c>
      <c r="I105" s="22">
        <f>'rent cash flow (do not modify)'!E104</f>
        <v>33000</v>
      </c>
      <c r="J105" s="21">
        <f t="shared" si="893"/>
        <v>5414.2835281404014</v>
      </c>
      <c r="K105" s="15">
        <f t="shared" si="908"/>
        <v>416.66666666666669</v>
      </c>
      <c r="L105" s="15">
        <f t="shared" si="909"/>
        <v>83.333333333333329</v>
      </c>
      <c r="M105" s="16">
        <f t="shared" si="910"/>
        <v>166.66666666666666</v>
      </c>
      <c r="N105" s="15">
        <f t="shared" si="911"/>
        <v>83.333333333333329</v>
      </c>
      <c r="O105" s="7">
        <f t="shared" si="1240"/>
        <v>9799.9999999999982</v>
      </c>
      <c r="P105" s="15">
        <f t="shared" si="878"/>
        <v>25831.200000000001</v>
      </c>
      <c r="Q105" s="21">
        <f t="shared" si="879"/>
        <v>-23493.416568326524</v>
      </c>
      <c r="R105" s="4"/>
      <c r="S105" s="6">
        <f t="shared" si="912"/>
        <v>3285.9999999999959</v>
      </c>
      <c r="T105" s="10"/>
      <c r="U105" s="6">
        <f t="shared" si="912"/>
        <v>3285.9999999999959</v>
      </c>
      <c r="W105" s="6">
        <f t="shared" si="912"/>
        <v>3285.9999999999959</v>
      </c>
      <c r="Y105" s="6">
        <f t="shared" si="913"/>
        <v>3285.9999999999959</v>
      </c>
      <c r="AA105" s="6">
        <f t="shared" ref="AA105:AC105" si="1371">AA104+(365/12)</f>
        <v>3285.9999999999959</v>
      </c>
      <c r="AC105" s="6">
        <f t="shared" si="1371"/>
        <v>3285.9999999999959</v>
      </c>
      <c r="AE105" s="6">
        <f t="shared" ref="AE105:AG105" si="1372">AE104+(365/12)</f>
        <v>3285.9999999999959</v>
      </c>
      <c r="AG105" s="6">
        <f t="shared" si="1372"/>
        <v>3285.9999999999959</v>
      </c>
      <c r="AI105" s="6">
        <f t="shared" ref="AI105:AK105" si="1373">AI104+(365/12)</f>
        <v>3285.9999999999959</v>
      </c>
      <c r="AJ105" s="11">
        <f t="shared" si="1328"/>
        <v>-23493.416568326524</v>
      </c>
      <c r="AK105" s="6">
        <f t="shared" si="1373"/>
        <v>3285.9999999999959</v>
      </c>
      <c r="AL105" s="11">
        <f t="shared" si="1329"/>
        <v>-23493.416568326524</v>
      </c>
      <c r="AM105" s="6">
        <f t="shared" ref="AM105:AO105" si="1374">AM104+(365/12)</f>
        <v>3285.9999999999959</v>
      </c>
      <c r="AN105" s="11">
        <f t="shared" si="1331"/>
        <v>-23493.416568326524</v>
      </c>
      <c r="AO105" s="6">
        <f t="shared" si="1374"/>
        <v>3285.9999999999959</v>
      </c>
      <c r="AP105" s="11">
        <f t="shared" si="1332"/>
        <v>-23493.416568326524</v>
      </c>
      <c r="AQ105" s="6">
        <f t="shared" ref="AQ105:AS105" si="1375">AQ104+(365/12)</f>
        <v>3285.9999999999959</v>
      </c>
      <c r="AR105" s="11">
        <f t="shared" si="1334"/>
        <v>-23493.416568326524</v>
      </c>
      <c r="AS105" s="6">
        <f t="shared" si="1375"/>
        <v>3285.9999999999959</v>
      </c>
      <c r="AT105" s="11">
        <f t="shared" si="1335"/>
        <v>-23493.416568326524</v>
      </c>
      <c r="AU105" s="6">
        <f t="shared" ref="AU105:AW105" si="1376">AU104+(365/12)</f>
        <v>3285.9999999999959</v>
      </c>
      <c r="AV105" s="11">
        <f t="shared" si="1337"/>
        <v>-23493.416568326524</v>
      </c>
      <c r="AW105" s="6">
        <f t="shared" si="1376"/>
        <v>3285.9999999999959</v>
      </c>
      <c r="AX105" s="11">
        <f t="shared" si="1338"/>
        <v>-23493.416568326524</v>
      </c>
      <c r="AY105" s="6">
        <f t="shared" ref="AY105:BA105" si="1377">AY104+(365/12)</f>
        <v>3285.9999999999959</v>
      </c>
      <c r="AZ105" s="11">
        <f t="shared" si="1340"/>
        <v>-23493.416568326524</v>
      </c>
      <c r="BA105" s="6">
        <f t="shared" si="1377"/>
        <v>3285.9999999999959</v>
      </c>
      <c r="BB105" s="11">
        <f t="shared" si="1341"/>
        <v>-23493.416568326524</v>
      </c>
      <c r="BC105" s="6">
        <f t="shared" ref="BC105:BE105" si="1378">BC104+(365/12)</f>
        <v>3285.9999999999959</v>
      </c>
      <c r="BD105" s="11">
        <f t="shared" si="1343"/>
        <v>-23493.416568326524</v>
      </c>
      <c r="BE105" s="6">
        <f t="shared" si="1378"/>
        <v>3285.9999999999959</v>
      </c>
      <c r="BF105" s="11">
        <f t="shared" si="1344"/>
        <v>-23493.416568326524</v>
      </c>
      <c r="BG105" s="6">
        <f t="shared" ref="BG105:BI105" si="1379">BG104+(365/12)</f>
        <v>3285.9999999999959</v>
      </c>
      <c r="BH105" s="11">
        <f t="shared" si="1346"/>
        <v>-23493.416568326524</v>
      </c>
      <c r="BI105" s="6">
        <f t="shared" si="1379"/>
        <v>3285.9999999999959</v>
      </c>
      <c r="BJ105" s="11">
        <f t="shared" si="1347"/>
        <v>-23493.416568326524</v>
      </c>
      <c r="BK105" s="6">
        <f t="shared" ref="BK105:BM105" si="1380">BK104+(365/12)</f>
        <v>3285.9999999999959</v>
      </c>
      <c r="BL105" s="11">
        <f t="shared" si="1349"/>
        <v>-23493.416568326524</v>
      </c>
      <c r="BM105" s="6">
        <f t="shared" si="1380"/>
        <v>3285.9999999999959</v>
      </c>
      <c r="BN105" s="11">
        <f t="shared" si="1350"/>
        <v>-23493.416568326524</v>
      </c>
      <c r="BO105" s="6">
        <f t="shared" ref="BO105:BQ105" si="1381">BO104+(365/12)</f>
        <v>3285.9999999999959</v>
      </c>
      <c r="BP105" s="11">
        <f t="shared" si="1352"/>
        <v>-23493.416568326524</v>
      </c>
      <c r="BQ105" s="6">
        <f t="shared" si="1381"/>
        <v>3285.9999999999959</v>
      </c>
      <c r="BR105" s="11">
        <f t="shared" si="1353"/>
        <v>-23493.416568326524</v>
      </c>
      <c r="BS105" s="6">
        <f t="shared" ref="BS105:BU105" si="1382">BS104+(365/12)</f>
        <v>3285.9999999999959</v>
      </c>
      <c r="BT105" s="11">
        <f t="shared" si="1355"/>
        <v>-23493.416568326524</v>
      </c>
      <c r="BU105" s="6">
        <f t="shared" si="1382"/>
        <v>3285.9999999999959</v>
      </c>
      <c r="BV105" s="11">
        <f t="shared" si="1356"/>
        <v>-23493.416568326524</v>
      </c>
      <c r="BW105" s="6">
        <f t="shared" si="838"/>
        <v>3285.9999999999959</v>
      </c>
      <c r="BX105" s="11">
        <f t="shared" si="1357"/>
        <v>-23493.416568326524</v>
      </c>
      <c r="BY105" s="82">
        <f t="shared" si="838"/>
        <v>3285.9999999999959</v>
      </c>
      <c r="BZ105" s="11">
        <f t="shared" si="1358"/>
        <v>-23493.416568326524</v>
      </c>
      <c r="CA105" s="4"/>
    </row>
    <row r="106" spans="1:79">
      <c r="A106" s="1" t="str">
        <f t="shared" si="1070"/>
        <v/>
      </c>
      <c r="B106" s="1">
        <f t="shared" si="892"/>
        <v>100</v>
      </c>
      <c r="C106" s="13">
        <f t="shared" si="906"/>
        <v>1789122.2658797668</v>
      </c>
      <c r="D106" s="2">
        <f t="shared" si="907"/>
        <v>47863.661751499727</v>
      </c>
      <c r="E106" s="15">
        <f t="shared" si="877"/>
        <v>14948.395068483633</v>
      </c>
      <c r="F106" s="15">
        <f t="shared" si="1238"/>
        <v>32915.266683016096</v>
      </c>
      <c r="G106" s="21">
        <f t="shared" si="1239"/>
        <v>14948.395068483633</v>
      </c>
      <c r="H106" s="19">
        <f>'rent cash flow (do not modify)'!D105</f>
        <v>33000</v>
      </c>
      <c r="I106" s="22">
        <f>'rent cash flow (do not modify)'!E105</f>
        <v>33000</v>
      </c>
      <c r="J106" s="21">
        <f t="shared" si="893"/>
        <v>5414.2835281404014</v>
      </c>
      <c r="K106" s="15">
        <f t="shared" si="908"/>
        <v>416.66666666666669</v>
      </c>
      <c r="L106" s="15">
        <f t="shared" si="909"/>
        <v>83.333333333333329</v>
      </c>
      <c r="M106" s="16">
        <f t="shared" si="910"/>
        <v>166.66666666666666</v>
      </c>
      <c r="N106" s="15">
        <f t="shared" si="911"/>
        <v>83.333333333333329</v>
      </c>
      <c r="O106" s="7">
        <f t="shared" si="1240"/>
        <v>9799.9999999999982</v>
      </c>
      <c r="P106" s="15">
        <f t="shared" si="878"/>
        <v>25831.200000000001</v>
      </c>
      <c r="Q106" s="21">
        <f t="shared" si="879"/>
        <v>-23577.691203478687</v>
      </c>
      <c r="R106" s="4"/>
      <c r="S106" s="6">
        <f t="shared" si="912"/>
        <v>3316.4166666666624</v>
      </c>
      <c r="T106" s="10"/>
      <c r="U106" s="6">
        <f t="shared" si="912"/>
        <v>3316.4166666666624</v>
      </c>
      <c r="W106" s="6">
        <f t="shared" si="912"/>
        <v>3316.4166666666624</v>
      </c>
      <c r="Y106" s="6">
        <f t="shared" si="913"/>
        <v>3316.4166666666624</v>
      </c>
      <c r="AA106" s="6">
        <f t="shared" ref="AA106:AC106" si="1383">AA105+(365/12)</f>
        <v>3316.4166666666624</v>
      </c>
      <c r="AC106" s="6">
        <f t="shared" si="1383"/>
        <v>3316.4166666666624</v>
      </c>
      <c r="AE106" s="6">
        <f t="shared" ref="AE106:AG106" si="1384">AE105+(365/12)</f>
        <v>3316.4166666666624</v>
      </c>
      <c r="AG106" s="6">
        <f t="shared" si="1384"/>
        <v>3316.4166666666624</v>
      </c>
      <c r="AI106" s="6">
        <f t="shared" ref="AI106:AK106" si="1385">AI105+(365/12)</f>
        <v>3316.4166666666624</v>
      </c>
      <c r="AJ106" s="11">
        <f t="shared" si="1328"/>
        <v>-23577.691203478687</v>
      </c>
      <c r="AK106" s="6">
        <f t="shared" si="1385"/>
        <v>3316.4166666666624</v>
      </c>
      <c r="AL106" s="11">
        <f t="shared" si="1329"/>
        <v>-23577.691203478687</v>
      </c>
      <c r="AM106" s="6">
        <f t="shared" ref="AM106:AO106" si="1386">AM105+(365/12)</f>
        <v>3316.4166666666624</v>
      </c>
      <c r="AN106" s="11">
        <f t="shared" si="1331"/>
        <v>-23577.691203478687</v>
      </c>
      <c r="AO106" s="6">
        <f t="shared" si="1386"/>
        <v>3316.4166666666624</v>
      </c>
      <c r="AP106" s="11">
        <f t="shared" si="1332"/>
        <v>-23577.691203478687</v>
      </c>
      <c r="AQ106" s="6">
        <f t="shared" ref="AQ106:AS106" si="1387">AQ105+(365/12)</f>
        <v>3316.4166666666624</v>
      </c>
      <c r="AR106" s="11">
        <f t="shared" si="1334"/>
        <v>-23577.691203478687</v>
      </c>
      <c r="AS106" s="6">
        <f t="shared" si="1387"/>
        <v>3316.4166666666624</v>
      </c>
      <c r="AT106" s="11">
        <f t="shared" si="1335"/>
        <v>-23577.691203478687</v>
      </c>
      <c r="AU106" s="6">
        <f t="shared" ref="AU106:AW106" si="1388">AU105+(365/12)</f>
        <v>3316.4166666666624</v>
      </c>
      <c r="AV106" s="11">
        <f t="shared" si="1337"/>
        <v>-23577.691203478687</v>
      </c>
      <c r="AW106" s="6">
        <f t="shared" si="1388"/>
        <v>3316.4166666666624</v>
      </c>
      <c r="AX106" s="11">
        <f t="shared" si="1338"/>
        <v>-23577.691203478687</v>
      </c>
      <c r="AY106" s="6">
        <f t="shared" ref="AY106:BA106" si="1389">AY105+(365/12)</f>
        <v>3316.4166666666624</v>
      </c>
      <c r="AZ106" s="11">
        <f t="shared" si="1340"/>
        <v>-23577.691203478687</v>
      </c>
      <c r="BA106" s="6">
        <f t="shared" si="1389"/>
        <v>3316.4166666666624</v>
      </c>
      <c r="BB106" s="11">
        <f t="shared" si="1341"/>
        <v>-23577.691203478687</v>
      </c>
      <c r="BC106" s="6">
        <f t="shared" ref="BC106:BE106" si="1390">BC105+(365/12)</f>
        <v>3316.4166666666624</v>
      </c>
      <c r="BD106" s="11">
        <f t="shared" si="1343"/>
        <v>-23577.691203478687</v>
      </c>
      <c r="BE106" s="6">
        <f t="shared" si="1390"/>
        <v>3316.4166666666624</v>
      </c>
      <c r="BF106" s="11">
        <f t="shared" si="1344"/>
        <v>-23577.691203478687</v>
      </c>
      <c r="BG106" s="6">
        <f t="shared" ref="BG106:BI106" si="1391">BG105+(365/12)</f>
        <v>3316.4166666666624</v>
      </c>
      <c r="BH106" s="11">
        <f t="shared" si="1346"/>
        <v>-23577.691203478687</v>
      </c>
      <c r="BI106" s="6">
        <f t="shared" si="1391"/>
        <v>3316.4166666666624</v>
      </c>
      <c r="BJ106" s="11">
        <f t="shared" si="1347"/>
        <v>-23577.691203478687</v>
      </c>
      <c r="BK106" s="6">
        <f t="shared" ref="BK106:BM106" si="1392">BK105+(365/12)</f>
        <v>3316.4166666666624</v>
      </c>
      <c r="BL106" s="11">
        <f t="shared" si="1349"/>
        <v>-23577.691203478687</v>
      </c>
      <c r="BM106" s="6">
        <f t="shared" si="1392"/>
        <v>3316.4166666666624</v>
      </c>
      <c r="BN106" s="11">
        <f t="shared" si="1350"/>
        <v>-23577.691203478687</v>
      </c>
      <c r="BO106" s="6">
        <f t="shared" ref="BO106:BQ106" si="1393">BO105+(365/12)</f>
        <v>3316.4166666666624</v>
      </c>
      <c r="BP106" s="11">
        <f t="shared" si="1352"/>
        <v>-23577.691203478687</v>
      </c>
      <c r="BQ106" s="6">
        <f t="shared" si="1393"/>
        <v>3316.4166666666624</v>
      </c>
      <c r="BR106" s="11">
        <f t="shared" si="1353"/>
        <v>-23577.691203478687</v>
      </c>
      <c r="BS106" s="6">
        <f t="shared" ref="BS106:BU106" si="1394">BS105+(365/12)</f>
        <v>3316.4166666666624</v>
      </c>
      <c r="BT106" s="11">
        <f t="shared" si="1355"/>
        <v>-23577.691203478687</v>
      </c>
      <c r="BU106" s="6">
        <f t="shared" si="1394"/>
        <v>3316.4166666666624</v>
      </c>
      <c r="BV106" s="11">
        <f t="shared" si="1356"/>
        <v>-23577.691203478687</v>
      </c>
      <c r="BW106" s="6">
        <f t="shared" si="838"/>
        <v>3316.4166666666624</v>
      </c>
      <c r="BX106" s="11">
        <f t="shared" si="1357"/>
        <v>-23577.691203478687</v>
      </c>
      <c r="BY106" s="82">
        <f t="shared" si="838"/>
        <v>3316.4166666666624</v>
      </c>
      <c r="BZ106" s="11">
        <f t="shared" si="1358"/>
        <v>-23577.691203478687</v>
      </c>
      <c r="CA106" s="4"/>
    </row>
    <row r="107" spans="1:79">
      <c r="A107" s="1" t="str">
        <f t="shared" si="1070"/>
        <v/>
      </c>
      <c r="B107" s="1">
        <f t="shared" si="892"/>
        <v>101</v>
      </c>
      <c r="C107" s="13">
        <f t="shared" si="906"/>
        <v>1756206.9991967506</v>
      </c>
      <c r="D107" s="2">
        <f t="shared" si="907"/>
        <v>47863.661751499727</v>
      </c>
      <c r="E107" s="15">
        <f t="shared" si="877"/>
        <v>14673.382890978663</v>
      </c>
      <c r="F107" s="15">
        <f t="shared" si="1238"/>
        <v>33190.278860521066</v>
      </c>
      <c r="G107" s="21">
        <f t="shared" si="1239"/>
        <v>14673.382890978663</v>
      </c>
      <c r="H107" s="19">
        <f>'rent cash flow (do not modify)'!D106</f>
        <v>33000</v>
      </c>
      <c r="I107" s="22">
        <f>'rent cash flow (do not modify)'!E106</f>
        <v>33000</v>
      </c>
      <c r="J107" s="21">
        <f t="shared" si="893"/>
        <v>5414.2835281404014</v>
      </c>
      <c r="K107" s="15">
        <f t="shared" si="908"/>
        <v>416.66666666666669</v>
      </c>
      <c r="L107" s="15">
        <f t="shared" si="909"/>
        <v>83.333333333333329</v>
      </c>
      <c r="M107" s="16">
        <f t="shared" si="910"/>
        <v>166.66666666666666</v>
      </c>
      <c r="N107" s="15">
        <f t="shared" si="911"/>
        <v>83.333333333333329</v>
      </c>
      <c r="O107" s="7">
        <f t="shared" si="1240"/>
        <v>9799.9999999999982</v>
      </c>
      <c r="P107" s="15">
        <f t="shared" si="878"/>
        <v>25831.200000000001</v>
      </c>
      <c r="Q107" s="21">
        <f t="shared" si="879"/>
        <v>-23662.669966327718</v>
      </c>
      <c r="R107" s="4"/>
      <c r="S107" s="6">
        <f t="shared" si="912"/>
        <v>3346.8333333333289</v>
      </c>
      <c r="T107" s="10"/>
      <c r="U107" s="6">
        <f t="shared" si="912"/>
        <v>3346.8333333333289</v>
      </c>
      <c r="W107" s="6">
        <f t="shared" si="912"/>
        <v>3346.8333333333289</v>
      </c>
      <c r="Y107" s="6">
        <f t="shared" si="913"/>
        <v>3346.8333333333289</v>
      </c>
      <c r="AA107" s="6">
        <f t="shared" ref="AA107:AC107" si="1395">AA106+(365/12)</f>
        <v>3346.8333333333289</v>
      </c>
      <c r="AC107" s="6">
        <f t="shared" si="1395"/>
        <v>3346.8333333333289</v>
      </c>
      <c r="AE107" s="6">
        <f t="shared" ref="AE107:AG107" si="1396">AE106+(365/12)</f>
        <v>3346.8333333333289</v>
      </c>
      <c r="AG107" s="6">
        <f t="shared" si="1396"/>
        <v>3346.8333333333289</v>
      </c>
      <c r="AI107" s="6">
        <f t="shared" ref="AI107:AK107" si="1397">AI106+(365/12)</f>
        <v>3346.8333333333289</v>
      </c>
      <c r="AJ107" s="11">
        <f t="shared" si="1328"/>
        <v>-23662.669966327718</v>
      </c>
      <c r="AK107" s="6">
        <f t="shared" si="1397"/>
        <v>3346.8333333333289</v>
      </c>
      <c r="AL107" s="11">
        <f t="shared" si="1329"/>
        <v>-23662.669966327718</v>
      </c>
      <c r="AM107" s="6">
        <f t="shared" ref="AM107:AO107" si="1398">AM106+(365/12)</f>
        <v>3346.8333333333289</v>
      </c>
      <c r="AN107" s="11">
        <f t="shared" si="1331"/>
        <v>-23662.669966327718</v>
      </c>
      <c r="AO107" s="6">
        <f t="shared" si="1398"/>
        <v>3346.8333333333289</v>
      </c>
      <c r="AP107" s="11">
        <f t="shared" si="1332"/>
        <v>-23662.669966327718</v>
      </c>
      <c r="AQ107" s="6">
        <f t="shared" ref="AQ107:AS107" si="1399">AQ106+(365/12)</f>
        <v>3346.8333333333289</v>
      </c>
      <c r="AR107" s="11">
        <f t="shared" si="1334"/>
        <v>-23662.669966327718</v>
      </c>
      <c r="AS107" s="6">
        <f t="shared" si="1399"/>
        <v>3346.8333333333289</v>
      </c>
      <c r="AT107" s="11">
        <f t="shared" si="1335"/>
        <v>-23662.669966327718</v>
      </c>
      <c r="AU107" s="6">
        <f t="shared" ref="AU107:AW107" si="1400">AU106+(365/12)</f>
        <v>3346.8333333333289</v>
      </c>
      <c r="AV107" s="11">
        <f t="shared" si="1337"/>
        <v>-23662.669966327718</v>
      </c>
      <c r="AW107" s="6">
        <f t="shared" si="1400"/>
        <v>3346.8333333333289</v>
      </c>
      <c r="AX107" s="11">
        <f t="shared" si="1338"/>
        <v>-23662.669966327718</v>
      </c>
      <c r="AY107" s="6">
        <f t="shared" ref="AY107:BA107" si="1401">AY106+(365/12)</f>
        <v>3346.8333333333289</v>
      </c>
      <c r="AZ107" s="11">
        <f t="shared" si="1340"/>
        <v>-23662.669966327718</v>
      </c>
      <c r="BA107" s="6">
        <f t="shared" si="1401"/>
        <v>3346.8333333333289</v>
      </c>
      <c r="BB107" s="11">
        <f t="shared" si="1341"/>
        <v>-23662.669966327718</v>
      </c>
      <c r="BC107" s="6">
        <f t="shared" ref="BC107:BE107" si="1402">BC106+(365/12)</f>
        <v>3346.8333333333289</v>
      </c>
      <c r="BD107" s="11">
        <f t="shared" si="1343"/>
        <v>-23662.669966327718</v>
      </c>
      <c r="BE107" s="6">
        <f t="shared" si="1402"/>
        <v>3346.8333333333289</v>
      </c>
      <c r="BF107" s="11">
        <f t="shared" si="1344"/>
        <v>-23662.669966327718</v>
      </c>
      <c r="BG107" s="6">
        <f t="shared" ref="BG107:BI107" si="1403">BG106+(365/12)</f>
        <v>3346.8333333333289</v>
      </c>
      <c r="BH107" s="11">
        <f t="shared" si="1346"/>
        <v>-23662.669966327718</v>
      </c>
      <c r="BI107" s="6">
        <f t="shared" si="1403"/>
        <v>3346.8333333333289</v>
      </c>
      <c r="BJ107" s="11">
        <f t="shared" si="1347"/>
        <v>-23662.669966327718</v>
      </c>
      <c r="BK107" s="6">
        <f t="shared" ref="BK107:BM107" si="1404">BK106+(365/12)</f>
        <v>3346.8333333333289</v>
      </c>
      <c r="BL107" s="11">
        <f t="shared" si="1349"/>
        <v>-23662.669966327718</v>
      </c>
      <c r="BM107" s="6">
        <f t="shared" si="1404"/>
        <v>3346.8333333333289</v>
      </c>
      <c r="BN107" s="11">
        <f t="shared" si="1350"/>
        <v>-23662.669966327718</v>
      </c>
      <c r="BO107" s="6">
        <f t="shared" ref="BO107:BQ107" si="1405">BO106+(365/12)</f>
        <v>3346.8333333333289</v>
      </c>
      <c r="BP107" s="11">
        <f t="shared" si="1352"/>
        <v>-23662.669966327718</v>
      </c>
      <c r="BQ107" s="6">
        <f t="shared" si="1405"/>
        <v>3346.8333333333289</v>
      </c>
      <c r="BR107" s="11">
        <f t="shared" si="1353"/>
        <v>-23662.669966327718</v>
      </c>
      <c r="BS107" s="6">
        <f t="shared" ref="BS107:BU107" si="1406">BS106+(365/12)</f>
        <v>3346.8333333333289</v>
      </c>
      <c r="BT107" s="11">
        <f t="shared" si="1355"/>
        <v>-23662.669966327718</v>
      </c>
      <c r="BU107" s="6">
        <f t="shared" si="1406"/>
        <v>3346.8333333333289</v>
      </c>
      <c r="BV107" s="11">
        <f t="shared" si="1356"/>
        <v>-23662.669966327718</v>
      </c>
      <c r="BW107" s="6">
        <f t="shared" si="838"/>
        <v>3346.8333333333289</v>
      </c>
      <c r="BX107" s="11">
        <f t="shared" si="1357"/>
        <v>-23662.669966327718</v>
      </c>
      <c r="BY107" s="82">
        <f t="shared" si="838"/>
        <v>3346.8333333333289</v>
      </c>
      <c r="BZ107" s="11">
        <f t="shared" si="1358"/>
        <v>-23662.669966327718</v>
      </c>
      <c r="CA107" s="4"/>
    </row>
    <row r="108" spans="1:79">
      <c r="A108" s="1" t="str">
        <f t="shared" si="1070"/>
        <v/>
      </c>
      <c r="B108" s="1">
        <f t="shared" si="892"/>
        <v>102</v>
      </c>
      <c r="C108" s="13">
        <f t="shared" si="906"/>
        <v>1723016.7203362295</v>
      </c>
      <c r="D108" s="2">
        <f t="shared" si="907"/>
        <v>47863.661751499727</v>
      </c>
      <c r="E108" s="15">
        <f t="shared" si="877"/>
        <v>14396.072943915742</v>
      </c>
      <c r="F108" s="15">
        <f t="shared" si="1238"/>
        <v>33467.588807583983</v>
      </c>
      <c r="G108" s="21">
        <f t="shared" si="1239"/>
        <v>14396.072943915742</v>
      </c>
      <c r="H108" s="19">
        <f>'rent cash flow (do not modify)'!D107</f>
        <v>0</v>
      </c>
      <c r="I108" s="22">
        <f>'rent cash flow (do not modify)'!E107</f>
        <v>33000</v>
      </c>
      <c r="J108" s="21">
        <f t="shared" si="893"/>
        <v>5414.2835281404014</v>
      </c>
      <c r="K108" s="15">
        <f t="shared" si="908"/>
        <v>416.66666666666669</v>
      </c>
      <c r="L108" s="15">
        <f t="shared" si="909"/>
        <v>83.333333333333329</v>
      </c>
      <c r="M108" s="16">
        <f t="shared" si="910"/>
        <v>166.66666666666666</v>
      </c>
      <c r="N108" s="15">
        <f t="shared" si="911"/>
        <v>83.333333333333329</v>
      </c>
      <c r="O108" s="7">
        <f t="shared" si="1240"/>
        <v>9799.9999999999982</v>
      </c>
      <c r="P108" s="15">
        <f t="shared" si="878"/>
        <v>-3028.1999999999994</v>
      </c>
      <c r="Q108" s="21">
        <f t="shared" si="879"/>
        <v>-49579.558739970169</v>
      </c>
      <c r="R108" s="4"/>
      <c r="S108" s="6">
        <f t="shared" si="912"/>
        <v>3377.2499999999955</v>
      </c>
      <c r="T108" s="10"/>
      <c r="U108" s="6">
        <f t="shared" si="912"/>
        <v>3377.2499999999955</v>
      </c>
      <c r="W108" s="6">
        <f t="shared" si="912"/>
        <v>3377.2499999999955</v>
      </c>
      <c r="Y108" s="6">
        <f t="shared" si="913"/>
        <v>3377.2499999999955</v>
      </c>
      <c r="AA108" s="6">
        <f t="shared" ref="AA108:AC108" si="1407">AA107+(365/12)</f>
        <v>3377.2499999999955</v>
      </c>
      <c r="AC108" s="6">
        <f t="shared" si="1407"/>
        <v>3377.2499999999955</v>
      </c>
      <c r="AE108" s="6">
        <f t="shared" ref="AE108:AG108" si="1408">AE107+(365/12)</f>
        <v>3377.2499999999955</v>
      </c>
      <c r="AG108" s="6">
        <f t="shared" si="1408"/>
        <v>3377.2499999999955</v>
      </c>
      <c r="AI108" s="6">
        <f t="shared" ref="AI108:AK108" si="1409">AI107+(365/12)</f>
        <v>3377.2499999999955</v>
      </c>
      <c r="AJ108" s="11">
        <f t="shared" si="1328"/>
        <v>-49579.558739970169</v>
      </c>
      <c r="AK108" s="6">
        <f t="shared" si="1409"/>
        <v>3377.2499999999955</v>
      </c>
      <c r="AL108" s="11">
        <f t="shared" si="1329"/>
        <v>-49579.558739970169</v>
      </c>
      <c r="AM108" s="6">
        <f t="shared" ref="AM108:AO108" si="1410">AM107+(365/12)</f>
        <v>3377.2499999999955</v>
      </c>
      <c r="AN108" s="11">
        <f t="shared" si="1331"/>
        <v>-49579.558739970169</v>
      </c>
      <c r="AO108" s="6">
        <f t="shared" si="1410"/>
        <v>3377.2499999999955</v>
      </c>
      <c r="AP108" s="11">
        <f t="shared" si="1332"/>
        <v>-49579.558739970169</v>
      </c>
      <c r="AQ108" s="6">
        <f t="shared" ref="AQ108:AS108" si="1411">AQ107+(365/12)</f>
        <v>3377.2499999999955</v>
      </c>
      <c r="AR108" s="11">
        <f t="shared" si="1334"/>
        <v>-49579.558739970169</v>
      </c>
      <c r="AS108" s="6">
        <f t="shared" si="1411"/>
        <v>3377.2499999999955</v>
      </c>
      <c r="AT108" s="11">
        <f t="shared" si="1335"/>
        <v>-49579.558739970169</v>
      </c>
      <c r="AU108" s="6">
        <f t="shared" ref="AU108:AW108" si="1412">AU107+(365/12)</f>
        <v>3377.2499999999955</v>
      </c>
      <c r="AV108" s="11">
        <f t="shared" si="1337"/>
        <v>-49579.558739970169</v>
      </c>
      <c r="AW108" s="6">
        <f t="shared" si="1412"/>
        <v>3377.2499999999955</v>
      </c>
      <c r="AX108" s="11">
        <f t="shared" si="1338"/>
        <v>-49579.558739970169</v>
      </c>
      <c r="AY108" s="6">
        <f t="shared" ref="AY108:BA108" si="1413">AY107+(365/12)</f>
        <v>3377.2499999999955</v>
      </c>
      <c r="AZ108" s="11">
        <f t="shared" si="1340"/>
        <v>-49579.558739970169</v>
      </c>
      <c r="BA108" s="6">
        <f t="shared" si="1413"/>
        <v>3377.2499999999955</v>
      </c>
      <c r="BB108" s="11">
        <f t="shared" si="1341"/>
        <v>-49579.558739970169</v>
      </c>
      <c r="BC108" s="6">
        <f t="shared" ref="BC108:BE108" si="1414">BC107+(365/12)</f>
        <v>3377.2499999999955</v>
      </c>
      <c r="BD108" s="11">
        <f t="shared" si="1343"/>
        <v>-49579.558739970169</v>
      </c>
      <c r="BE108" s="6">
        <f t="shared" si="1414"/>
        <v>3377.2499999999955</v>
      </c>
      <c r="BF108" s="11">
        <f t="shared" si="1344"/>
        <v>-49579.558739970169</v>
      </c>
      <c r="BG108" s="6">
        <f t="shared" ref="BG108:BI108" si="1415">BG107+(365/12)</f>
        <v>3377.2499999999955</v>
      </c>
      <c r="BH108" s="11">
        <f t="shared" si="1346"/>
        <v>-49579.558739970169</v>
      </c>
      <c r="BI108" s="6">
        <f t="shared" si="1415"/>
        <v>3377.2499999999955</v>
      </c>
      <c r="BJ108" s="11">
        <f t="shared" si="1347"/>
        <v>-49579.558739970169</v>
      </c>
      <c r="BK108" s="6">
        <f t="shared" ref="BK108:BM108" si="1416">BK107+(365/12)</f>
        <v>3377.2499999999955</v>
      </c>
      <c r="BL108" s="11">
        <f t="shared" si="1349"/>
        <v>-49579.558739970169</v>
      </c>
      <c r="BM108" s="6">
        <f t="shared" si="1416"/>
        <v>3377.2499999999955</v>
      </c>
      <c r="BN108" s="11">
        <f t="shared" si="1350"/>
        <v>-49579.558739970169</v>
      </c>
      <c r="BO108" s="6">
        <f t="shared" ref="BO108:BQ108" si="1417">BO107+(365/12)</f>
        <v>3377.2499999999955</v>
      </c>
      <c r="BP108" s="11">
        <f t="shared" si="1352"/>
        <v>-49579.558739970169</v>
      </c>
      <c r="BQ108" s="6">
        <f t="shared" si="1417"/>
        <v>3377.2499999999955</v>
      </c>
      <c r="BR108" s="11">
        <f t="shared" si="1353"/>
        <v>-49579.558739970169</v>
      </c>
      <c r="BS108" s="6">
        <f t="shared" ref="BS108:BU108" si="1418">BS107+(365/12)</f>
        <v>3377.2499999999955</v>
      </c>
      <c r="BT108" s="11">
        <f t="shared" si="1355"/>
        <v>-49579.558739970169</v>
      </c>
      <c r="BU108" s="6">
        <f t="shared" si="1418"/>
        <v>3377.2499999999955</v>
      </c>
      <c r="BV108" s="11">
        <f t="shared" si="1356"/>
        <v>-49579.558739970169</v>
      </c>
      <c r="BW108" s="6">
        <f t="shared" si="838"/>
        <v>3377.2499999999955</v>
      </c>
      <c r="BX108" s="11">
        <f t="shared" si="1357"/>
        <v>-49579.558739970169</v>
      </c>
      <c r="BY108" s="82">
        <f t="shared" si="838"/>
        <v>3377.2499999999955</v>
      </c>
      <c r="BZ108" s="11">
        <f t="shared" si="1358"/>
        <v>-49579.558739970169</v>
      </c>
      <c r="CA108" s="4"/>
    </row>
    <row r="109" spans="1:79">
      <c r="A109" s="1" t="str">
        <f t="shared" si="1070"/>
        <v/>
      </c>
      <c r="B109" s="1">
        <f t="shared" si="892"/>
        <v>103</v>
      </c>
      <c r="C109" s="13">
        <f t="shared" si="906"/>
        <v>1689549.1315286455</v>
      </c>
      <c r="D109" s="2">
        <f t="shared" si="907"/>
        <v>47863.661751499727</v>
      </c>
      <c r="E109" s="15">
        <f t="shared" si="877"/>
        <v>14116.446029072491</v>
      </c>
      <c r="F109" s="15">
        <f t="shared" si="1238"/>
        <v>33747.215722427238</v>
      </c>
      <c r="G109" s="21">
        <f t="shared" si="1239"/>
        <v>14116.446029072491</v>
      </c>
      <c r="H109" s="19">
        <f>'rent cash flow (do not modify)'!D108</f>
        <v>0</v>
      </c>
      <c r="I109" s="22">
        <f>'rent cash flow (do not modify)'!E108</f>
        <v>33000</v>
      </c>
      <c r="J109" s="21">
        <f t="shared" si="893"/>
        <v>5414.2835281404014</v>
      </c>
      <c r="K109" s="15">
        <f t="shared" si="908"/>
        <v>416.66666666666669</v>
      </c>
      <c r="L109" s="15">
        <f t="shared" si="909"/>
        <v>83.333333333333329</v>
      </c>
      <c r="M109" s="16">
        <f t="shared" si="910"/>
        <v>166.66666666666666</v>
      </c>
      <c r="N109" s="15">
        <f t="shared" si="911"/>
        <v>83.333333333333329</v>
      </c>
      <c r="O109" s="7">
        <f t="shared" si="1240"/>
        <v>9799.9999999999982</v>
      </c>
      <c r="P109" s="15">
        <f t="shared" si="878"/>
        <v>-3028.1999999999994</v>
      </c>
      <c r="Q109" s="21">
        <f t="shared" si="879"/>
        <v>-49665.963456656733</v>
      </c>
      <c r="R109" s="4"/>
      <c r="S109" s="6">
        <f t="shared" si="912"/>
        <v>3407.666666666662</v>
      </c>
      <c r="T109" s="10"/>
      <c r="U109" s="6">
        <f t="shared" si="912"/>
        <v>3407.666666666662</v>
      </c>
      <c r="W109" s="6">
        <f t="shared" si="912"/>
        <v>3407.666666666662</v>
      </c>
      <c r="Y109" s="6">
        <f t="shared" si="913"/>
        <v>3407.666666666662</v>
      </c>
      <c r="AA109" s="6">
        <f t="shared" ref="AA109:AC109" si="1419">AA108+(365/12)</f>
        <v>3407.666666666662</v>
      </c>
      <c r="AC109" s="6">
        <f t="shared" si="1419"/>
        <v>3407.666666666662</v>
      </c>
      <c r="AE109" s="6">
        <f t="shared" ref="AE109:AG109" si="1420">AE108+(365/12)</f>
        <v>3407.666666666662</v>
      </c>
      <c r="AG109" s="6">
        <f t="shared" si="1420"/>
        <v>3407.666666666662</v>
      </c>
      <c r="AI109" s="6">
        <f t="shared" ref="AI109:AK109" si="1421">AI108+(365/12)</f>
        <v>3407.666666666662</v>
      </c>
      <c r="AJ109" s="11">
        <f t="shared" si="1328"/>
        <v>-49665.963456656733</v>
      </c>
      <c r="AK109" s="6">
        <f t="shared" si="1421"/>
        <v>3407.666666666662</v>
      </c>
      <c r="AL109" s="11">
        <f t="shared" si="1329"/>
        <v>-49665.963456656733</v>
      </c>
      <c r="AM109" s="6">
        <f t="shared" ref="AM109:AO109" si="1422">AM108+(365/12)</f>
        <v>3407.666666666662</v>
      </c>
      <c r="AN109" s="11">
        <f t="shared" si="1331"/>
        <v>-49665.963456656733</v>
      </c>
      <c r="AO109" s="6">
        <f t="shared" si="1422"/>
        <v>3407.666666666662</v>
      </c>
      <c r="AP109" s="11">
        <f t="shared" si="1332"/>
        <v>-49665.963456656733</v>
      </c>
      <c r="AQ109" s="6">
        <f t="shared" ref="AQ109:AS109" si="1423">AQ108+(365/12)</f>
        <v>3407.666666666662</v>
      </c>
      <c r="AR109" s="11">
        <f t="shared" si="1334"/>
        <v>-49665.963456656733</v>
      </c>
      <c r="AS109" s="6">
        <f t="shared" si="1423"/>
        <v>3407.666666666662</v>
      </c>
      <c r="AT109" s="11">
        <f t="shared" si="1335"/>
        <v>-49665.963456656733</v>
      </c>
      <c r="AU109" s="6">
        <f t="shared" ref="AU109:AW109" si="1424">AU108+(365/12)</f>
        <v>3407.666666666662</v>
      </c>
      <c r="AV109" s="11">
        <f t="shared" si="1337"/>
        <v>-49665.963456656733</v>
      </c>
      <c r="AW109" s="6">
        <f t="shared" si="1424"/>
        <v>3407.666666666662</v>
      </c>
      <c r="AX109" s="11">
        <f t="shared" si="1338"/>
        <v>-49665.963456656733</v>
      </c>
      <c r="AY109" s="6">
        <f t="shared" ref="AY109:BA109" si="1425">AY108+(365/12)</f>
        <v>3407.666666666662</v>
      </c>
      <c r="AZ109" s="11">
        <f t="shared" si="1340"/>
        <v>-49665.963456656733</v>
      </c>
      <c r="BA109" s="6">
        <f t="shared" si="1425"/>
        <v>3407.666666666662</v>
      </c>
      <c r="BB109" s="11">
        <f t="shared" si="1341"/>
        <v>-49665.963456656733</v>
      </c>
      <c r="BC109" s="6">
        <f t="shared" ref="BC109:BE109" si="1426">BC108+(365/12)</f>
        <v>3407.666666666662</v>
      </c>
      <c r="BD109" s="11">
        <f t="shared" si="1343"/>
        <v>-49665.963456656733</v>
      </c>
      <c r="BE109" s="6">
        <f t="shared" si="1426"/>
        <v>3407.666666666662</v>
      </c>
      <c r="BF109" s="11">
        <f t="shared" si="1344"/>
        <v>-49665.963456656733</v>
      </c>
      <c r="BG109" s="6">
        <f t="shared" ref="BG109:BI109" si="1427">BG108+(365/12)</f>
        <v>3407.666666666662</v>
      </c>
      <c r="BH109" s="11">
        <f t="shared" si="1346"/>
        <v>-49665.963456656733</v>
      </c>
      <c r="BI109" s="6">
        <f t="shared" si="1427"/>
        <v>3407.666666666662</v>
      </c>
      <c r="BJ109" s="11">
        <f t="shared" si="1347"/>
        <v>-49665.963456656733</v>
      </c>
      <c r="BK109" s="6">
        <f t="shared" ref="BK109:BM109" si="1428">BK108+(365/12)</f>
        <v>3407.666666666662</v>
      </c>
      <c r="BL109" s="11">
        <f t="shared" si="1349"/>
        <v>-49665.963456656733</v>
      </c>
      <c r="BM109" s="6">
        <f t="shared" si="1428"/>
        <v>3407.666666666662</v>
      </c>
      <c r="BN109" s="11">
        <f t="shared" si="1350"/>
        <v>-49665.963456656733</v>
      </c>
      <c r="BO109" s="6">
        <f t="shared" ref="BO109:BQ109" si="1429">BO108+(365/12)</f>
        <v>3407.666666666662</v>
      </c>
      <c r="BP109" s="11">
        <f t="shared" si="1352"/>
        <v>-49665.963456656733</v>
      </c>
      <c r="BQ109" s="6">
        <f t="shared" si="1429"/>
        <v>3407.666666666662</v>
      </c>
      <c r="BR109" s="11">
        <f t="shared" si="1353"/>
        <v>-49665.963456656733</v>
      </c>
      <c r="BS109" s="6">
        <f t="shared" ref="BS109:BU109" si="1430">BS108+(365/12)</f>
        <v>3407.666666666662</v>
      </c>
      <c r="BT109" s="11">
        <f t="shared" si="1355"/>
        <v>-49665.963456656733</v>
      </c>
      <c r="BU109" s="6">
        <f t="shared" si="1430"/>
        <v>3407.666666666662</v>
      </c>
      <c r="BV109" s="11">
        <f t="shared" si="1356"/>
        <v>-49665.963456656733</v>
      </c>
      <c r="BW109" s="6">
        <f t="shared" si="838"/>
        <v>3407.666666666662</v>
      </c>
      <c r="BX109" s="11">
        <f t="shared" si="1357"/>
        <v>-49665.963456656733</v>
      </c>
      <c r="BY109" s="82">
        <f t="shared" si="838"/>
        <v>3407.666666666662</v>
      </c>
      <c r="BZ109" s="11">
        <f t="shared" si="1358"/>
        <v>-49665.963456656733</v>
      </c>
      <c r="CA109" s="4"/>
    </row>
    <row r="110" spans="1:79">
      <c r="A110" s="1" t="str">
        <f t="shared" si="1070"/>
        <v/>
      </c>
      <c r="B110" s="1">
        <f t="shared" si="892"/>
        <v>104</v>
      </c>
      <c r="C110" s="13">
        <f t="shared" si="906"/>
        <v>1655801.9158062183</v>
      </c>
      <c r="D110" s="2">
        <f t="shared" si="907"/>
        <v>47863.661751499727</v>
      </c>
      <c r="E110" s="15">
        <f t="shared" si="877"/>
        <v>13834.48278782239</v>
      </c>
      <c r="F110" s="15">
        <f t="shared" si="1238"/>
        <v>34029.178963677339</v>
      </c>
      <c r="G110" s="21">
        <f t="shared" si="1239"/>
        <v>13834.48278782239</v>
      </c>
      <c r="H110" s="19">
        <f>'rent cash flow (do not modify)'!D109</f>
        <v>0</v>
      </c>
      <c r="I110" s="22">
        <f>'rent cash flow (do not modify)'!E109</f>
        <v>33000</v>
      </c>
      <c r="J110" s="21">
        <f t="shared" si="893"/>
        <v>5414.2835281404014</v>
      </c>
      <c r="K110" s="15">
        <f t="shared" si="908"/>
        <v>416.66666666666669</v>
      </c>
      <c r="L110" s="15">
        <f t="shared" si="909"/>
        <v>83.333333333333329</v>
      </c>
      <c r="M110" s="16">
        <f t="shared" si="910"/>
        <v>166.66666666666666</v>
      </c>
      <c r="N110" s="15">
        <f t="shared" si="911"/>
        <v>83.333333333333329</v>
      </c>
      <c r="O110" s="7">
        <f t="shared" si="1240"/>
        <v>9799.9999999999982</v>
      </c>
      <c r="P110" s="15">
        <f t="shared" si="878"/>
        <v>-3028.1999999999994</v>
      </c>
      <c r="Q110" s="21">
        <f t="shared" si="879"/>
        <v>-49753.090098203014</v>
      </c>
      <c r="R110" s="4"/>
      <c r="S110" s="6">
        <f t="shared" si="912"/>
        <v>3438.0833333333285</v>
      </c>
      <c r="T110" s="10"/>
      <c r="U110" s="6">
        <f t="shared" si="912"/>
        <v>3438.0833333333285</v>
      </c>
      <c r="W110" s="6">
        <f t="shared" si="912"/>
        <v>3438.0833333333285</v>
      </c>
      <c r="Y110" s="6">
        <f t="shared" si="913"/>
        <v>3438.0833333333285</v>
      </c>
      <c r="AA110" s="6">
        <f t="shared" ref="AA110:AC110" si="1431">AA109+(365/12)</f>
        <v>3438.0833333333285</v>
      </c>
      <c r="AC110" s="6">
        <f t="shared" si="1431"/>
        <v>3438.0833333333285</v>
      </c>
      <c r="AE110" s="6">
        <f t="shared" ref="AE110:AG110" si="1432">AE109+(365/12)</f>
        <v>3438.0833333333285</v>
      </c>
      <c r="AG110" s="6">
        <f t="shared" si="1432"/>
        <v>3438.0833333333285</v>
      </c>
      <c r="AI110" s="6">
        <f t="shared" ref="AI110:AK110" si="1433">AI109+(365/12)</f>
        <v>3438.0833333333285</v>
      </c>
      <c r="AJ110" s="11">
        <f t="shared" si="1328"/>
        <v>-49753.090098203014</v>
      </c>
      <c r="AK110" s="6">
        <f t="shared" si="1433"/>
        <v>3438.0833333333285</v>
      </c>
      <c r="AL110" s="11">
        <f t="shared" si="1329"/>
        <v>-49753.090098203014</v>
      </c>
      <c r="AM110" s="6">
        <f t="shared" ref="AM110:AO110" si="1434">AM109+(365/12)</f>
        <v>3438.0833333333285</v>
      </c>
      <c r="AN110" s="11">
        <f t="shared" si="1331"/>
        <v>-49753.090098203014</v>
      </c>
      <c r="AO110" s="6">
        <f t="shared" si="1434"/>
        <v>3438.0833333333285</v>
      </c>
      <c r="AP110" s="11">
        <f t="shared" si="1332"/>
        <v>-49753.090098203014</v>
      </c>
      <c r="AQ110" s="6">
        <f t="shared" ref="AQ110:AS110" si="1435">AQ109+(365/12)</f>
        <v>3438.0833333333285</v>
      </c>
      <c r="AR110" s="11">
        <f t="shared" si="1334"/>
        <v>-49753.090098203014</v>
      </c>
      <c r="AS110" s="6">
        <f t="shared" si="1435"/>
        <v>3438.0833333333285</v>
      </c>
      <c r="AT110" s="11">
        <f t="shared" si="1335"/>
        <v>-49753.090098203014</v>
      </c>
      <c r="AU110" s="6">
        <f t="shared" ref="AU110:AW110" si="1436">AU109+(365/12)</f>
        <v>3438.0833333333285</v>
      </c>
      <c r="AV110" s="11">
        <f t="shared" si="1337"/>
        <v>-49753.090098203014</v>
      </c>
      <c r="AW110" s="6">
        <f t="shared" si="1436"/>
        <v>3438.0833333333285</v>
      </c>
      <c r="AX110" s="11">
        <f t="shared" si="1338"/>
        <v>-49753.090098203014</v>
      </c>
      <c r="AY110" s="6">
        <f t="shared" ref="AY110:BA110" si="1437">AY109+(365/12)</f>
        <v>3438.0833333333285</v>
      </c>
      <c r="AZ110" s="11">
        <f t="shared" si="1340"/>
        <v>-49753.090098203014</v>
      </c>
      <c r="BA110" s="6">
        <f t="shared" si="1437"/>
        <v>3438.0833333333285</v>
      </c>
      <c r="BB110" s="11">
        <f t="shared" si="1341"/>
        <v>-49753.090098203014</v>
      </c>
      <c r="BC110" s="6">
        <f t="shared" ref="BC110:BE110" si="1438">BC109+(365/12)</f>
        <v>3438.0833333333285</v>
      </c>
      <c r="BD110" s="11">
        <f t="shared" si="1343"/>
        <v>-49753.090098203014</v>
      </c>
      <c r="BE110" s="6">
        <f t="shared" si="1438"/>
        <v>3438.0833333333285</v>
      </c>
      <c r="BF110" s="11">
        <f t="shared" si="1344"/>
        <v>-49753.090098203014</v>
      </c>
      <c r="BG110" s="6">
        <f t="shared" ref="BG110:BI110" si="1439">BG109+(365/12)</f>
        <v>3438.0833333333285</v>
      </c>
      <c r="BH110" s="11">
        <f t="shared" si="1346"/>
        <v>-49753.090098203014</v>
      </c>
      <c r="BI110" s="6">
        <f t="shared" si="1439"/>
        <v>3438.0833333333285</v>
      </c>
      <c r="BJ110" s="11">
        <f t="shared" si="1347"/>
        <v>-49753.090098203014</v>
      </c>
      <c r="BK110" s="6">
        <f t="shared" ref="BK110:BM110" si="1440">BK109+(365/12)</f>
        <v>3438.0833333333285</v>
      </c>
      <c r="BL110" s="11">
        <f t="shared" si="1349"/>
        <v>-49753.090098203014</v>
      </c>
      <c r="BM110" s="6">
        <f t="shared" si="1440"/>
        <v>3438.0833333333285</v>
      </c>
      <c r="BN110" s="11">
        <f t="shared" si="1350"/>
        <v>-49753.090098203014</v>
      </c>
      <c r="BO110" s="6">
        <f t="shared" ref="BO110:BQ110" si="1441">BO109+(365/12)</f>
        <v>3438.0833333333285</v>
      </c>
      <c r="BP110" s="11">
        <f t="shared" si="1352"/>
        <v>-49753.090098203014</v>
      </c>
      <c r="BQ110" s="6">
        <f t="shared" si="1441"/>
        <v>3438.0833333333285</v>
      </c>
      <c r="BR110" s="11">
        <f t="shared" si="1353"/>
        <v>-49753.090098203014</v>
      </c>
      <c r="BS110" s="6">
        <f t="shared" ref="BS110:BU110" si="1442">BS109+(365/12)</f>
        <v>3438.0833333333285</v>
      </c>
      <c r="BT110" s="11">
        <f t="shared" si="1355"/>
        <v>-49753.090098203014</v>
      </c>
      <c r="BU110" s="6">
        <f t="shared" si="1442"/>
        <v>3438.0833333333285</v>
      </c>
      <c r="BV110" s="11">
        <f t="shared" si="1356"/>
        <v>-49753.090098203014</v>
      </c>
      <c r="BW110" s="6">
        <f t="shared" si="838"/>
        <v>3438.0833333333285</v>
      </c>
      <c r="BX110" s="11">
        <f t="shared" si="1357"/>
        <v>-49753.090098203014</v>
      </c>
      <c r="BY110" s="82">
        <f t="shared" si="838"/>
        <v>3438.0833333333285</v>
      </c>
      <c r="BZ110" s="11">
        <f t="shared" si="1358"/>
        <v>-49753.090098203014</v>
      </c>
      <c r="CA110" s="4"/>
    </row>
    <row r="111" spans="1:79">
      <c r="A111" s="1" t="str">
        <f t="shared" si="1070"/>
        <v/>
      </c>
      <c r="B111" s="1">
        <f t="shared" si="892"/>
        <v>105</v>
      </c>
      <c r="C111" s="13">
        <f t="shared" si="906"/>
        <v>1621772.736842541</v>
      </c>
      <c r="D111" s="2">
        <f t="shared" si="907"/>
        <v>47863.661751499727</v>
      </c>
      <c r="E111" s="15">
        <f t="shared" si="877"/>
        <v>13550.163699794581</v>
      </c>
      <c r="F111" s="15">
        <f t="shared" si="1238"/>
        <v>34313.498051705144</v>
      </c>
      <c r="G111" s="21">
        <f t="shared" si="1239"/>
        <v>13550.163699794581</v>
      </c>
      <c r="H111" s="19">
        <f>'rent cash flow (do not modify)'!D110</f>
        <v>0</v>
      </c>
      <c r="I111" s="22">
        <f>'rent cash flow (do not modify)'!E110</f>
        <v>33000</v>
      </c>
      <c r="J111" s="21">
        <f t="shared" si="893"/>
        <v>5414.2835281404014</v>
      </c>
      <c r="K111" s="15">
        <f t="shared" si="908"/>
        <v>416.66666666666669</v>
      </c>
      <c r="L111" s="15">
        <f t="shared" si="909"/>
        <v>83.333333333333329</v>
      </c>
      <c r="M111" s="16">
        <f t="shared" si="910"/>
        <v>166.66666666666666</v>
      </c>
      <c r="N111" s="15">
        <f t="shared" si="911"/>
        <v>83.333333333333329</v>
      </c>
      <c r="O111" s="7">
        <f t="shared" si="1240"/>
        <v>9799.9999999999982</v>
      </c>
      <c r="P111" s="15">
        <f t="shared" si="878"/>
        <v>-3028.1999999999994</v>
      </c>
      <c r="Q111" s="21">
        <f t="shared" si="879"/>
        <v>-49840.944696403603</v>
      </c>
      <c r="R111" s="4"/>
      <c r="S111" s="6">
        <f t="shared" si="912"/>
        <v>3468.499999999995</v>
      </c>
      <c r="T111" s="10"/>
      <c r="U111" s="6">
        <f t="shared" si="912"/>
        <v>3468.499999999995</v>
      </c>
      <c r="W111" s="6">
        <f t="shared" si="912"/>
        <v>3468.499999999995</v>
      </c>
      <c r="Y111" s="6">
        <f t="shared" si="913"/>
        <v>3468.499999999995</v>
      </c>
      <c r="AA111" s="6">
        <f t="shared" ref="AA111:AC111" si="1443">AA110+(365/12)</f>
        <v>3468.499999999995</v>
      </c>
      <c r="AC111" s="6">
        <f t="shared" si="1443"/>
        <v>3468.499999999995</v>
      </c>
      <c r="AE111" s="6">
        <f t="shared" ref="AE111:AG111" si="1444">AE110+(365/12)</f>
        <v>3468.499999999995</v>
      </c>
      <c r="AG111" s="6">
        <f t="shared" si="1444"/>
        <v>3468.499999999995</v>
      </c>
      <c r="AI111" s="6">
        <f t="shared" ref="AI111:AK111" si="1445">AI110+(365/12)</f>
        <v>3468.499999999995</v>
      </c>
      <c r="AJ111" s="11">
        <f t="shared" si="1328"/>
        <v>-49840.944696403603</v>
      </c>
      <c r="AK111" s="6">
        <f t="shared" si="1445"/>
        <v>3468.499999999995</v>
      </c>
      <c r="AL111" s="11">
        <f t="shared" si="1329"/>
        <v>-49840.944696403603</v>
      </c>
      <c r="AM111" s="6">
        <f t="shared" ref="AM111:AO111" si="1446">AM110+(365/12)</f>
        <v>3468.499999999995</v>
      </c>
      <c r="AN111" s="11">
        <f t="shared" si="1331"/>
        <v>-49840.944696403603</v>
      </c>
      <c r="AO111" s="6">
        <f t="shared" si="1446"/>
        <v>3468.499999999995</v>
      </c>
      <c r="AP111" s="11">
        <f t="shared" si="1332"/>
        <v>-49840.944696403603</v>
      </c>
      <c r="AQ111" s="6">
        <f t="shared" ref="AQ111:AS111" si="1447">AQ110+(365/12)</f>
        <v>3468.499999999995</v>
      </c>
      <c r="AR111" s="11">
        <f t="shared" si="1334"/>
        <v>-49840.944696403603</v>
      </c>
      <c r="AS111" s="6">
        <f t="shared" si="1447"/>
        <v>3468.499999999995</v>
      </c>
      <c r="AT111" s="11">
        <f t="shared" si="1335"/>
        <v>-49840.944696403603</v>
      </c>
      <c r="AU111" s="6">
        <f t="shared" ref="AU111:AW111" si="1448">AU110+(365/12)</f>
        <v>3468.499999999995</v>
      </c>
      <c r="AV111" s="11">
        <f t="shared" si="1337"/>
        <v>-49840.944696403603</v>
      </c>
      <c r="AW111" s="6">
        <f t="shared" si="1448"/>
        <v>3468.499999999995</v>
      </c>
      <c r="AX111" s="11">
        <f t="shared" si="1338"/>
        <v>-49840.944696403603</v>
      </c>
      <c r="AY111" s="6">
        <f t="shared" ref="AY111:BA111" si="1449">AY110+(365/12)</f>
        <v>3468.499999999995</v>
      </c>
      <c r="AZ111" s="11">
        <f t="shared" si="1340"/>
        <v>-49840.944696403603</v>
      </c>
      <c r="BA111" s="6">
        <f t="shared" si="1449"/>
        <v>3468.499999999995</v>
      </c>
      <c r="BB111" s="11">
        <f t="shared" si="1341"/>
        <v>-49840.944696403603</v>
      </c>
      <c r="BC111" s="6">
        <f t="shared" ref="BC111:BE111" si="1450">BC110+(365/12)</f>
        <v>3468.499999999995</v>
      </c>
      <c r="BD111" s="11">
        <f t="shared" si="1343"/>
        <v>-49840.944696403603</v>
      </c>
      <c r="BE111" s="6">
        <f t="shared" si="1450"/>
        <v>3468.499999999995</v>
      </c>
      <c r="BF111" s="11">
        <f t="shared" si="1344"/>
        <v>-49840.944696403603</v>
      </c>
      <c r="BG111" s="6">
        <f t="shared" ref="BG111:BI111" si="1451">BG110+(365/12)</f>
        <v>3468.499999999995</v>
      </c>
      <c r="BH111" s="11">
        <f t="shared" si="1346"/>
        <v>-49840.944696403603</v>
      </c>
      <c r="BI111" s="6">
        <f t="shared" si="1451"/>
        <v>3468.499999999995</v>
      </c>
      <c r="BJ111" s="11">
        <f t="shared" si="1347"/>
        <v>-49840.944696403603</v>
      </c>
      <c r="BK111" s="6">
        <f t="shared" ref="BK111:BM111" si="1452">BK110+(365/12)</f>
        <v>3468.499999999995</v>
      </c>
      <c r="BL111" s="11">
        <f t="shared" si="1349"/>
        <v>-49840.944696403603</v>
      </c>
      <c r="BM111" s="6">
        <f t="shared" si="1452"/>
        <v>3468.499999999995</v>
      </c>
      <c r="BN111" s="11">
        <f t="shared" si="1350"/>
        <v>-49840.944696403603</v>
      </c>
      <c r="BO111" s="6">
        <f t="shared" ref="BO111:BQ111" si="1453">BO110+(365/12)</f>
        <v>3468.499999999995</v>
      </c>
      <c r="BP111" s="11">
        <f t="shared" si="1352"/>
        <v>-49840.944696403603</v>
      </c>
      <c r="BQ111" s="6">
        <f t="shared" si="1453"/>
        <v>3468.499999999995</v>
      </c>
      <c r="BR111" s="11">
        <f t="shared" si="1353"/>
        <v>-49840.944696403603</v>
      </c>
      <c r="BS111" s="6">
        <f t="shared" ref="BS111:BU111" si="1454">BS110+(365/12)</f>
        <v>3468.499999999995</v>
      </c>
      <c r="BT111" s="11">
        <f t="shared" si="1355"/>
        <v>-49840.944696403603</v>
      </c>
      <c r="BU111" s="6">
        <f t="shared" si="1454"/>
        <v>3468.499999999995</v>
      </c>
      <c r="BV111" s="11">
        <f t="shared" si="1356"/>
        <v>-49840.944696403603</v>
      </c>
      <c r="BW111" s="6">
        <f t="shared" si="838"/>
        <v>3468.499999999995</v>
      </c>
      <c r="BX111" s="11">
        <f t="shared" si="1357"/>
        <v>-49840.944696403603</v>
      </c>
      <c r="BY111" s="82">
        <f t="shared" si="838"/>
        <v>3468.499999999995</v>
      </c>
      <c r="BZ111" s="11">
        <f t="shared" si="1358"/>
        <v>-49840.944696403603</v>
      </c>
      <c r="CA111" s="4"/>
    </row>
    <row r="112" spans="1:79">
      <c r="A112" s="1" t="str">
        <f t="shared" si="1070"/>
        <v/>
      </c>
      <c r="B112" s="1">
        <f t="shared" si="892"/>
        <v>106</v>
      </c>
      <c r="C112" s="13">
        <f t="shared" si="906"/>
        <v>1587459.238790836</v>
      </c>
      <c r="D112" s="2">
        <f t="shared" si="907"/>
        <v>47863.661751499727</v>
      </c>
      <c r="E112" s="15">
        <f t="shared" si="877"/>
        <v>13263.469081522473</v>
      </c>
      <c r="F112" s="15">
        <f t="shared" si="1238"/>
        <v>34600.192669977252</v>
      </c>
      <c r="G112" s="21">
        <f t="shared" si="1239"/>
        <v>13263.469081522473</v>
      </c>
      <c r="H112" s="19">
        <f>'rent cash flow (do not modify)'!D111</f>
        <v>0</v>
      </c>
      <c r="I112" s="22">
        <f>'rent cash flow (do not modify)'!E111</f>
        <v>33000</v>
      </c>
      <c r="J112" s="21">
        <f t="shared" si="893"/>
        <v>5414.2835281404014</v>
      </c>
      <c r="K112" s="15">
        <f t="shared" si="908"/>
        <v>416.66666666666669</v>
      </c>
      <c r="L112" s="15">
        <f t="shared" si="909"/>
        <v>83.333333333333329</v>
      </c>
      <c r="M112" s="16">
        <f t="shared" si="910"/>
        <v>166.66666666666666</v>
      </c>
      <c r="N112" s="15">
        <f t="shared" si="911"/>
        <v>83.333333333333329</v>
      </c>
      <c r="O112" s="7">
        <f t="shared" si="1240"/>
        <v>9799.9999999999982</v>
      </c>
      <c r="P112" s="15">
        <f t="shared" si="878"/>
        <v>-3028.1999999999994</v>
      </c>
      <c r="Q112" s="21">
        <f t="shared" si="879"/>
        <v>-49929.53333344969</v>
      </c>
      <c r="R112" s="4"/>
      <c r="S112" s="6">
        <f t="shared" si="912"/>
        <v>3498.9166666666615</v>
      </c>
      <c r="T112" s="10"/>
      <c r="U112" s="6">
        <f t="shared" si="912"/>
        <v>3498.9166666666615</v>
      </c>
      <c r="W112" s="6">
        <f t="shared" si="912"/>
        <v>3498.9166666666615</v>
      </c>
      <c r="Y112" s="6">
        <f t="shared" si="913"/>
        <v>3498.9166666666615</v>
      </c>
      <c r="AA112" s="6">
        <f t="shared" ref="AA112:AC112" si="1455">AA111+(365/12)</f>
        <v>3498.9166666666615</v>
      </c>
      <c r="AC112" s="6">
        <f t="shared" si="1455"/>
        <v>3498.9166666666615</v>
      </c>
      <c r="AE112" s="6">
        <f t="shared" ref="AE112:AG112" si="1456">AE111+(365/12)</f>
        <v>3498.9166666666615</v>
      </c>
      <c r="AG112" s="6">
        <f t="shared" si="1456"/>
        <v>3498.9166666666615</v>
      </c>
      <c r="AI112" s="6">
        <f t="shared" ref="AI112:AK112" si="1457">AI111+(365/12)</f>
        <v>3498.9166666666615</v>
      </c>
      <c r="AJ112" s="11">
        <f t="shared" si="1328"/>
        <v>-49929.53333344969</v>
      </c>
      <c r="AK112" s="6">
        <f t="shared" si="1457"/>
        <v>3498.9166666666615</v>
      </c>
      <c r="AL112" s="11">
        <f t="shared" si="1329"/>
        <v>-49929.53333344969</v>
      </c>
      <c r="AM112" s="6">
        <f t="shared" ref="AM112:AO112" si="1458">AM111+(365/12)</f>
        <v>3498.9166666666615</v>
      </c>
      <c r="AN112" s="11">
        <f t="shared" si="1331"/>
        <v>-49929.53333344969</v>
      </c>
      <c r="AO112" s="6">
        <f t="shared" si="1458"/>
        <v>3498.9166666666615</v>
      </c>
      <c r="AP112" s="11">
        <f t="shared" si="1332"/>
        <v>-49929.53333344969</v>
      </c>
      <c r="AQ112" s="6">
        <f t="shared" ref="AQ112:AS112" si="1459">AQ111+(365/12)</f>
        <v>3498.9166666666615</v>
      </c>
      <c r="AR112" s="11">
        <f t="shared" si="1334"/>
        <v>-49929.53333344969</v>
      </c>
      <c r="AS112" s="6">
        <f t="shared" si="1459"/>
        <v>3498.9166666666615</v>
      </c>
      <c r="AT112" s="11">
        <f t="shared" si="1335"/>
        <v>-49929.53333344969</v>
      </c>
      <c r="AU112" s="6">
        <f t="shared" ref="AU112:AW112" si="1460">AU111+(365/12)</f>
        <v>3498.9166666666615</v>
      </c>
      <c r="AV112" s="11">
        <f t="shared" si="1337"/>
        <v>-49929.53333344969</v>
      </c>
      <c r="AW112" s="6">
        <f t="shared" si="1460"/>
        <v>3498.9166666666615</v>
      </c>
      <c r="AX112" s="11">
        <f t="shared" si="1338"/>
        <v>-49929.53333344969</v>
      </c>
      <c r="AY112" s="6">
        <f t="shared" ref="AY112:BA112" si="1461">AY111+(365/12)</f>
        <v>3498.9166666666615</v>
      </c>
      <c r="AZ112" s="11">
        <f t="shared" si="1340"/>
        <v>-49929.53333344969</v>
      </c>
      <c r="BA112" s="6">
        <f t="shared" si="1461"/>
        <v>3498.9166666666615</v>
      </c>
      <c r="BB112" s="11">
        <f t="shared" si="1341"/>
        <v>-49929.53333344969</v>
      </c>
      <c r="BC112" s="6">
        <f t="shared" ref="BC112:BE112" si="1462">BC111+(365/12)</f>
        <v>3498.9166666666615</v>
      </c>
      <c r="BD112" s="11">
        <f t="shared" si="1343"/>
        <v>-49929.53333344969</v>
      </c>
      <c r="BE112" s="6">
        <f t="shared" si="1462"/>
        <v>3498.9166666666615</v>
      </c>
      <c r="BF112" s="11">
        <f t="shared" si="1344"/>
        <v>-49929.53333344969</v>
      </c>
      <c r="BG112" s="6">
        <f t="shared" ref="BG112:BI112" si="1463">BG111+(365/12)</f>
        <v>3498.9166666666615</v>
      </c>
      <c r="BH112" s="11">
        <f t="shared" si="1346"/>
        <v>-49929.53333344969</v>
      </c>
      <c r="BI112" s="6">
        <f t="shared" si="1463"/>
        <v>3498.9166666666615</v>
      </c>
      <c r="BJ112" s="11">
        <f t="shared" si="1347"/>
        <v>-49929.53333344969</v>
      </c>
      <c r="BK112" s="6">
        <f t="shared" ref="BK112:BM112" si="1464">BK111+(365/12)</f>
        <v>3498.9166666666615</v>
      </c>
      <c r="BL112" s="11">
        <f t="shared" si="1349"/>
        <v>-49929.53333344969</v>
      </c>
      <c r="BM112" s="6">
        <f t="shared" si="1464"/>
        <v>3498.9166666666615</v>
      </c>
      <c r="BN112" s="11">
        <f t="shared" si="1350"/>
        <v>-49929.53333344969</v>
      </c>
      <c r="BO112" s="6">
        <f t="shared" ref="BO112:BQ112" si="1465">BO111+(365/12)</f>
        <v>3498.9166666666615</v>
      </c>
      <c r="BP112" s="11">
        <f t="shared" si="1352"/>
        <v>-49929.53333344969</v>
      </c>
      <c r="BQ112" s="6">
        <f t="shared" si="1465"/>
        <v>3498.9166666666615</v>
      </c>
      <c r="BR112" s="11">
        <f t="shared" si="1353"/>
        <v>-49929.53333344969</v>
      </c>
      <c r="BS112" s="6">
        <f t="shared" ref="BS112:BU112" si="1466">BS111+(365/12)</f>
        <v>3498.9166666666615</v>
      </c>
      <c r="BT112" s="11">
        <f t="shared" si="1355"/>
        <v>-49929.53333344969</v>
      </c>
      <c r="BU112" s="6">
        <f t="shared" si="1466"/>
        <v>3498.9166666666615</v>
      </c>
      <c r="BV112" s="11">
        <f t="shared" si="1356"/>
        <v>-49929.53333344969</v>
      </c>
      <c r="BW112" s="6">
        <f t="shared" si="838"/>
        <v>3498.9166666666615</v>
      </c>
      <c r="BX112" s="11">
        <f t="shared" si="1357"/>
        <v>-49929.53333344969</v>
      </c>
      <c r="BY112" s="82">
        <f t="shared" si="838"/>
        <v>3498.9166666666615</v>
      </c>
      <c r="BZ112" s="11">
        <f t="shared" si="1358"/>
        <v>-49929.53333344969</v>
      </c>
      <c r="CA112" s="4"/>
    </row>
    <row r="113" spans="1:79">
      <c r="A113" s="1" t="str">
        <f t="shared" si="1070"/>
        <v/>
      </c>
      <c r="B113" s="1">
        <f t="shared" si="892"/>
        <v>107</v>
      </c>
      <c r="C113" s="13">
        <f t="shared" si="906"/>
        <v>1552859.0461208588</v>
      </c>
      <c r="D113" s="2">
        <f t="shared" si="907"/>
        <v>47863.661751499727</v>
      </c>
      <c r="E113" s="15">
        <f t="shared" si="877"/>
        <v>12974.379085081038</v>
      </c>
      <c r="F113" s="15">
        <f t="shared" si="1238"/>
        <v>34889.282666418687</v>
      </c>
      <c r="G113" s="21">
        <f t="shared" si="1239"/>
        <v>12974.379085081038</v>
      </c>
      <c r="H113" s="19">
        <f>'rent cash flow (do not modify)'!D112</f>
        <v>0</v>
      </c>
      <c r="I113" s="22">
        <f>'rent cash flow (do not modify)'!E112</f>
        <v>33000</v>
      </c>
      <c r="J113" s="21">
        <f t="shared" si="893"/>
        <v>5414.2835281404014</v>
      </c>
      <c r="K113" s="15">
        <f t="shared" si="908"/>
        <v>416.66666666666669</v>
      </c>
      <c r="L113" s="15">
        <f t="shared" si="909"/>
        <v>83.333333333333329</v>
      </c>
      <c r="M113" s="16">
        <f t="shared" si="910"/>
        <v>166.66666666666666</v>
      </c>
      <c r="N113" s="15">
        <f t="shared" si="911"/>
        <v>83.333333333333329</v>
      </c>
      <c r="O113" s="7">
        <f t="shared" si="1240"/>
        <v>9799.9999999999982</v>
      </c>
      <c r="P113" s="15">
        <f t="shared" si="878"/>
        <v>-3028.1999999999994</v>
      </c>
      <c r="Q113" s="21">
        <f t="shared" si="879"/>
        <v>-50018.862142350088</v>
      </c>
      <c r="R113" s="4"/>
      <c r="S113" s="6">
        <f t="shared" si="912"/>
        <v>3529.333333333328</v>
      </c>
      <c r="T113" s="10"/>
      <c r="U113" s="6">
        <f t="shared" si="912"/>
        <v>3529.333333333328</v>
      </c>
      <c r="W113" s="6">
        <f t="shared" si="912"/>
        <v>3529.333333333328</v>
      </c>
      <c r="Y113" s="6">
        <f t="shared" si="913"/>
        <v>3529.333333333328</v>
      </c>
      <c r="AA113" s="6">
        <f t="shared" ref="AA113:AC113" si="1467">AA112+(365/12)</f>
        <v>3529.333333333328</v>
      </c>
      <c r="AC113" s="6">
        <f t="shared" si="1467"/>
        <v>3529.333333333328</v>
      </c>
      <c r="AE113" s="6">
        <f t="shared" ref="AE113:AG113" si="1468">AE112+(365/12)</f>
        <v>3529.333333333328</v>
      </c>
      <c r="AG113" s="6">
        <f t="shared" si="1468"/>
        <v>3529.333333333328</v>
      </c>
      <c r="AI113" s="6">
        <f t="shared" ref="AI113:AK113" si="1469">AI112+(365/12)</f>
        <v>3529.333333333328</v>
      </c>
      <c r="AJ113" s="11">
        <f t="shared" si="1328"/>
        <v>-50018.862142350088</v>
      </c>
      <c r="AK113" s="6">
        <f t="shared" si="1469"/>
        <v>3529.333333333328</v>
      </c>
      <c r="AL113" s="11">
        <f t="shared" si="1329"/>
        <v>-50018.862142350088</v>
      </c>
      <c r="AM113" s="6">
        <f t="shared" ref="AM113:AO113" si="1470">AM112+(365/12)</f>
        <v>3529.333333333328</v>
      </c>
      <c r="AN113" s="11">
        <f t="shared" si="1331"/>
        <v>-50018.862142350088</v>
      </c>
      <c r="AO113" s="6">
        <f t="shared" si="1470"/>
        <v>3529.333333333328</v>
      </c>
      <c r="AP113" s="11">
        <f t="shared" si="1332"/>
        <v>-50018.862142350088</v>
      </c>
      <c r="AQ113" s="6">
        <f t="shared" ref="AQ113:AS113" si="1471">AQ112+(365/12)</f>
        <v>3529.333333333328</v>
      </c>
      <c r="AR113" s="11">
        <f t="shared" si="1334"/>
        <v>-50018.862142350088</v>
      </c>
      <c r="AS113" s="6">
        <f t="shared" si="1471"/>
        <v>3529.333333333328</v>
      </c>
      <c r="AT113" s="11">
        <f t="shared" si="1335"/>
        <v>-50018.862142350088</v>
      </c>
      <c r="AU113" s="6">
        <f t="shared" ref="AU113:AW113" si="1472">AU112+(365/12)</f>
        <v>3529.333333333328</v>
      </c>
      <c r="AV113" s="11">
        <f t="shared" si="1337"/>
        <v>-50018.862142350088</v>
      </c>
      <c r="AW113" s="6">
        <f t="shared" si="1472"/>
        <v>3529.333333333328</v>
      </c>
      <c r="AX113" s="11">
        <f t="shared" si="1338"/>
        <v>-50018.862142350088</v>
      </c>
      <c r="AY113" s="6">
        <f t="shared" ref="AY113:BA113" si="1473">AY112+(365/12)</f>
        <v>3529.333333333328</v>
      </c>
      <c r="AZ113" s="11">
        <f t="shared" si="1340"/>
        <v>-50018.862142350088</v>
      </c>
      <c r="BA113" s="6">
        <f t="shared" si="1473"/>
        <v>3529.333333333328</v>
      </c>
      <c r="BB113" s="11">
        <f t="shared" si="1341"/>
        <v>-50018.862142350088</v>
      </c>
      <c r="BC113" s="6">
        <f t="shared" ref="BC113:BE113" si="1474">BC112+(365/12)</f>
        <v>3529.333333333328</v>
      </c>
      <c r="BD113" s="11">
        <f t="shared" si="1343"/>
        <v>-50018.862142350088</v>
      </c>
      <c r="BE113" s="6">
        <f t="shared" si="1474"/>
        <v>3529.333333333328</v>
      </c>
      <c r="BF113" s="11">
        <f t="shared" si="1344"/>
        <v>-50018.862142350088</v>
      </c>
      <c r="BG113" s="6">
        <f t="shared" ref="BG113:BI113" si="1475">BG112+(365/12)</f>
        <v>3529.333333333328</v>
      </c>
      <c r="BH113" s="11">
        <f t="shared" si="1346"/>
        <v>-50018.862142350088</v>
      </c>
      <c r="BI113" s="6">
        <f t="shared" si="1475"/>
        <v>3529.333333333328</v>
      </c>
      <c r="BJ113" s="11">
        <f t="shared" si="1347"/>
        <v>-50018.862142350088</v>
      </c>
      <c r="BK113" s="6">
        <f t="shared" ref="BK113:BM113" si="1476">BK112+(365/12)</f>
        <v>3529.333333333328</v>
      </c>
      <c r="BL113" s="11">
        <f t="shared" si="1349"/>
        <v>-50018.862142350088</v>
      </c>
      <c r="BM113" s="6">
        <f t="shared" si="1476"/>
        <v>3529.333333333328</v>
      </c>
      <c r="BN113" s="11">
        <f t="shared" si="1350"/>
        <v>-50018.862142350088</v>
      </c>
      <c r="BO113" s="6">
        <f t="shared" ref="BO113:BQ113" si="1477">BO112+(365/12)</f>
        <v>3529.333333333328</v>
      </c>
      <c r="BP113" s="11">
        <f t="shared" si="1352"/>
        <v>-50018.862142350088</v>
      </c>
      <c r="BQ113" s="6">
        <f t="shared" si="1477"/>
        <v>3529.333333333328</v>
      </c>
      <c r="BR113" s="11">
        <f t="shared" si="1353"/>
        <v>-50018.862142350088</v>
      </c>
      <c r="BS113" s="6">
        <f t="shared" ref="BS113:BU113" si="1478">BS112+(365/12)</f>
        <v>3529.333333333328</v>
      </c>
      <c r="BT113" s="11">
        <f t="shared" si="1355"/>
        <v>-50018.862142350088</v>
      </c>
      <c r="BU113" s="6">
        <f t="shared" si="1478"/>
        <v>3529.333333333328</v>
      </c>
      <c r="BV113" s="11">
        <f t="shared" si="1356"/>
        <v>-50018.862142350088</v>
      </c>
      <c r="BW113" s="6">
        <f t="shared" si="838"/>
        <v>3529.333333333328</v>
      </c>
      <c r="BX113" s="11">
        <f t="shared" si="1357"/>
        <v>-50018.862142350088</v>
      </c>
      <c r="BY113" s="82">
        <f t="shared" si="838"/>
        <v>3529.333333333328</v>
      </c>
      <c r="BZ113" s="11">
        <f t="shared" si="1358"/>
        <v>-50018.862142350088</v>
      </c>
      <c r="CA113" s="4"/>
    </row>
    <row r="114" spans="1:79">
      <c r="A114" s="1" t="str">
        <f t="shared" si="1070"/>
        <v/>
      </c>
      <c r="B114" s="1">
        <f t="shared" si="892"/>
        <v>108</v>
      </c>
      <c r="C114" s="13">
        <f t="shared" si="906"/>
        <v>1517969.76345444</v>
      </c>
      <c r="D114" s="2">
        <f t="shared" si="907"/>
        <v>47863.661751499727</v>
      </c>
      <c r="E114" s="15">
        <f t="shared" si="877"/>
        <v>12682.873696712755</v>
      </c>
      <c r="F114" s="15">
        <f t="shared" si="1238"/>
        <v>35180.788054786972</v>
      </c>
      <c r="G114" s="21">
        <f t="shared" si="1239"/>
        <v>12682.873696712755</v>
      </c>
      <c r="H114" s="19">
        <f>'rent cash flow (do not modify)'!D113</f>
        <v>0</v>
      </c>
      <c r="I114" s="22">
        <f>'rent cash flow (do not modify)'!E113</f>
        <v>33000</v>
      </c>
      <c r="J114" s="21">
        <f t="shared" si="893"/>
        <v>5414.2835281404014</v>
      </c>
      <c r="K114" s="15">
        <f t="shared" si="908"/>
        <v>416.66666666666669</v>
      </c>
      <c r="L114" s="15">
        <f t="shared" si="909"/>
        <v>83.333333333333329</v>
      </c>
      <c r="M114" s="16">
        <f t="shared" si="910"/>
        <v>166.66666666666666</v>
      </c>
      <c r="N114" s="15">
        <f t="shared" si="911"/>
        <v>83.333333333333329</v>
      </c>
      <c r="O114" s="7">
        <f t="shared" si="1240"/>
        <v>9799.9999999999982</v>
      </c>
      <c r="P114" s="15">
        <f t="shared" si="878"/>
        <v>-3028.1999999999994</v>
      </c>
      <c r="Q114" s="21">
        <f t="shared" si="879"/>
        <v>-50108.937307355889</v>
      </c>
      <c r="R114" s="4"/>
      <c r="S114" s="6">
        <f t="shared" si="912"/>
        <v>3559.7499999999945</v>
      </c>
      <c r="T114" s="10"/>
      <c r="U114" s="6">
        <f t="shared" si="912"/>
        <v>3559.7499999999945</v>
      </c>
      <c r="W114" s="6">
        <f t="shared" si="912"/>
        <v>3559.7499999999945</v>
      </c>
      <c r="Y114" s="6">
        <f t="shared" si="913"/>
        <v>3559.7499999999945</v>
      </c>
      <c r="AA114" s="6">
        <f t="shared" ref="AA114:AC114" si="1479">AA113+(365/12)</f>
        <v>3559.7499999999945</v>
      </c>
      <c r="AC114" s="6">
        <f t="shared" si="1479"/>
        <v>3559.7499999999945</v>
      </c>
      <c r="AE114" s="6">
        <f t="shared" ref="AE114:AG114" si="1480">AE113+(365/12)</f>
        <v>3559.7499999999945</v>
      </c>
      <c r="AG114" s="6">
        <f t="shared" si="1480"/>
        <v>3559.7499999999945</v>
      </c>
      <c r="AI114" s="6">
        <f t="shared" ref="AI114:AK114" si="1481">AI113+(365/12)</f>
        <v>3559.7499999999945</v>
      </c>
      <c r="AJ114" s="11">
        <f t="shared" si="1328"/>
        <v>-50108.937307355889</v>
      </c>
      <c r="AK114" s="6">
        <f t="shared" si="1481"/>
        <v>3559.7499999999945</v>
      </c>
      <c r="AL114" s="11">
        <f t="shared" si="1329"/>
        <v>-50108.937307355889</v>
      </c>
      <c r="AM114" s="6">
        <f t="shared" ref="AM114:AO114" si="1482">AM113+(365/12)</f>
        <v>3559.7499999999945</v>
      </c>
      <c r="AN114" s="11">
        <f t="shared" si="1331"/>
        <v>-50108.937307355889</v>
      </c>
      <c r="AO114" s="6">
        <f t="shared" si="1482"/>
        <v>3559.7499999999945</v>
      </c>
      <c r="AP114" s="11">
        <f t="shared" si="1332"/>
        <v>-50108.937307355889</v>
      </c>
      <c r="AQ114" s="6">
        <f t="shared" ref="AQ114:AS114" si="1483">AQ113+(365/12)</f>
        <v>3559.7499999999945</v>
      </c>
      <c r="AR114" s="11">
        <f t="shared" si="1334"/>
        <v>-50108.937307355889</v>
      </c>
      <c r="AS114" s="6">
        <f t="shared" si="1483"/>
        <v>3559.7499999999945</v>
      </c>
      <c r="AT114" s="11">
        <f t="shared" si="1335"/>
        <v>-50108.937307355889</v>
      </c>
      <c r="AU114" s="6">
        <f t="shared" ref="AU114:AW114" si="1484">AU113+(365/12)</f>
        <v>3559.7499999999945</v>
      </c>
      <c r="AV114" s="11">
        <f t="shared" si="1337"/>
        <v>-50108.937307355889</v>
      </c>
      <c r="AW114" s="6">
        <f t="shared" si="1484"/>
        <v>3559.7499999999945</v>
      </c>
      <c r="AX114" s="11">
        <f t="shared" si="1338"/>
        <v>-50108.937307355889</v>
      </c>
      <c r="AY114" s="6">
        <f t="shared" ref="AY114:BA114" si="1485">AY113+(365/12)</f>
        <v>3559.7499999999945</v>
      </c>
      <c r="AZ114" s="11">
        <f t="shared" si="1340"/>
        <v>-50108.937307355889</v>
      </c>
      <c r="BA114" s="6">
        <f t="shared" si="1485"/>
        <v>3559.7499999999945</v>
      </c>
      <c r="BB114" s="11">
        <f t="shared" si="1341"/>
        <v>-50108.937307355889</v>
      </c>
      <c r="BC114" s="6">
        <f t="shared" ref="BC114:BE114" si="1486">BC113+(365/12)</f>
        <v>3559.7499999999945</v>
      </c>
      <c r="BD114" s="11">
        <f t="shared" si="1343"/>
        <v>-50108.937307355889</v>
      </c>
      <c r="BE114" s="6">
        <f t="shared" si="1486"/>
        <v>3559.7499999999945</v>
      </c>
      <c r="BF114" s="11">
        <f t="shared" si="1344"/>
        <v>-50108.937307355889</v>
      </c>
      <c r="BG114" s="6">
        <f t="shared" ref="BG114:BI114" si="1487">BG113+(365/12)</f>
        <v>3559.7499999999945</v>
      </c>
      <c r="BH114" s="11">
        <f t="shared" si="1346"/>
        <v>-50108.937307355889</v>
      </c>
      <c r="BI114" s="6">
        <f t="shared" si="1487"/>
        <v>3559.7499999999945</v>
      </c>
      <c r="BJ114" s="11">
        <f t="shared" si="1347"/>
        <v>-50108.937307355889</v>
      </c>
      <c r="BK114" s="6">
        <f t="shared" ref="BK114:BM114" si="1488">BK113+(365/12)</f>
        <v>3559.7499999999945</v>
      </c>
      <c r="BL114" s="11">
        <f t="shared" si="1349"/>
        <v>-50108.937307355889</v>
      </c>
      <c r="BM114" s="6">
        <f t="shared" si="1488"/>
        <v>3559.7499999999945</v>
      </c>
      <c r="BN114" s="11">
        <f t="shared" si="1350"/>
        <v>-50108.937307355889</v>
      </c>
      <c r="BO114" s="6">
        <f t="shared" ref="BO114:BQ114" si="1489">BO113+(365/12)</f>
        <v>3559.7499999999945</v>
      </c>
      <c r="BP114" s="11">
        <f t="shared" si="1352"/>
        <v>-50108.937307355889</v>
      </c>
      <c r="BQ114" s="6">
        <f t="shared" si="1489"/>
        <v>3559.7499999999945</v>
      </c>
      <c r="BR114" s="11">
        <f t="shared" si="1353"/>
        <v>-50108.937307355889</v>
      </c>
      <c r="BS114" s="6">
        <f t="shared" ref="BS114:BU114" si="1490">BS113+(365/12)</f>
        <v>3559.7499999999945</v>
      </c>
      <c r="BT114" s="11">
        <f t="shared" si="1355"/>
        <v>-50108.937307355889</v>
      </c>
      <c r="BU114" s="6">
        <f t="shared" si="1490"/>
        <v>3559.7499999999945</v>
      </c>
      <c r="BV114" s="11">
        <f t="shared" si="1356"/>
        <v>-50108.937307355889</v>
      </c>
      <c r="BW114" s="6">
        <f t="shared" si="838"/>
        <v>3559.7499999999945</v>
      </c>
      <c r="BX114" s="11">
        <f t="shared" si="1357"/>
        <v>-50108.937307355889</v>
      </c>
      <c r="BY114" s="82">
        <f t="shared" si="838"/>
        <v>3559.7499999999945</v>
      </c>
      <c r="BZ114" s="11">
        <f t="shared" si="1358"/>
        <v>-50108.937307355889</v>
      </c>
      <c r="CA114" s="4"/>
    </row>
    <row r="115" spans="1:79">
      <c r="A115" s="18">
        <f t="shared" si="1070"/>
        <v>10</v>
      </c>
      <c r="B115" s="18">
        <f t="shared" si="892"/>
        <v>109</v>
      </c>
      <c r="C115" s="19">
        <f t="shared" si="906"/>
        <v>1482788.975399653</v>
      </c>
      <c r="D115" s="22">
        <f t="shared" si="907"/>
        <v>47863.661751499727</v>
      </c>
      <c r="E115" s="22">
        <f t="shared" si="877"/>
        <v>12388.932735442035</v>
      </c>
      <c r="F115" s="22">
        <f t="shared" si="1238"/>
        <v>35474.729016057696</v>
      </c>
      <c r="G115" s="23">
        <f t="shared" si="1239"/>
        <v>12388.932735442035</v>
      </c>
      <c r="H115" s="19">
        <f>'rent cash flow (do not modify)'!D114</f>
        <v>35000</v>
      </c>
      <c r="I115" s="22">
        <f>'rent cash flow (do not modify)'!E114</f>
        <v>35000</v>
      </c>
      <c r="J115" s="23">
        <f t="shared" si="893"/>
        <v>5468.426363421805</v>
      </c>
      <c r="K115" s="22">
        <f t="shared" si="908"/>
        <v>416.66666666666669</v>
      </c>
      <c r="L115" s="22">
        <f t="shared" si="909"/>
        <v>83.333333333333329</v>
      </c>
      <c r="M115" s="19">
        <f t="shared" si="910"/>
        <v>166.66666666666666</v>
      </c>
      <c r="N115" s="22">
        <f t="shared" si="911"/>
        <v>83.333333333333329</v>
      </c>
      <c r="O115" s="18">
        <f t="shared" si="1240"/>
        <v>10399.999999999998</v>
      </c>
      <c r="P115" s="22">
        <f t="shared" si="878"/>
        <v>27398.6</v>
      </c>
      <c r="Q115" s="23">
        <f t="shared" si="879"/>
        <v>-22855.307899669944</v>
      </c>
      <c r="R115" s="4"/>
      <c r="S115" s="6">
        <f t="shared" si="912"/>
        <v>3590.1666666666611</v>
      </c>
      <c r="T115" s="20"/>
      <c r="U115" s="6">
        <f t="shared" si="912"/>
        <v>3590.1666666666611</v>
      </c>
      <c r="V115" s="20"/>
      <c r="W115" s="6">
        <f t="shared" si="912"/>
        <v>3590.1666666666611</v>
      </c>
      <c r="X115" s="20"/>
      <c r="Y115" s="6">
        <f t="shared" si="913"/>
        <v>3590.1666666666611</v>
      </c>
      <c r="Z115" s="20"/>
      <c r="AA115" s="6">
        <f t="shared" ref="AA115:AC115" si="1491">AA114+(365/12)</f>
        <v>3590.1666666666611</v>
      </c>
      <c r="AB115" s="20"/>
      <c r="AC115" s="6">
        <f t="shared" si="1491"/>
        <v>3590.1666666666611</v>
      </c>
      <c r="AD115" s="20"/>
      <c r="AE115" s="6">
        <f t="shared" ref="AE115:AG115" si="1492">AE114+(365/12)</f>
        <v>3590.1666666666611</v>
      </c>
      <c r="AF115" s="20"/>
      <c r="AG115" s="6">
        <f t="shared" si="1492"/>
        <v>3590.1666666666611</v>
      </c>
      <c r="AH115" s="20"/>
      <c r="AI115" s="6">
        <f t="shared" ref="AI115:AK115" si="1493">AI114+(365/12)</f>
        <v>3590.1666666666611</v>
      </c>
      <c r="AJ115" s="20">
        <f>value*(1+appr)^(A115-1)-C115-IF((A115-1)&lt;=penaltyy,sqft*pamt,0)</f>
        <v>10306949.479600355</v>
      </c>
      <c r="AK115" s="6">
        <f t="shared" si="1493"/>
        <v>3590.1666666666611</v>
      </c>
      <c r="AL115" s="20">
        <f t="shared" ref="AL115:AL126" si="1494">Q115</f>
        <v>-22855.307899669944</v>
      </c>
      <c r="AM115" s="6">
        <f t="shared" ref="AM115:AO115" si="1495">AM114+(365/12)</f>
        <v>3590.1666666666611</v>
      </c>
      <c r="AN115" s="20">
        <f t="shared" ref="AN115:AN126" si="1496">Q115</f>
        <v>-22855.307899669944</v>
      </c>
      <c r="AO115" s="6">
        <f t="shared" si="1495"/>
        <v>3590.1666666666611</v>
      </c>
      <c r="AP115" s="20">
        <f t="shared" ref="AP115:AP126" si="1497">Q115</f>
        <v>-22855.307899669944</v>
      </c>
      <c r="AQ115" s="6">
        <f t="shared" ref="AQ115:AS115" si="1498">AQ114+(365/12)</f>
        <v>3590.1666666666611</v>
      </c>
      <c r="AR115" s="20">
        <f t="shared" ref="AR115:AR126" si="1499">Q115</f>
        <v>-22855.307899669944</v>
      </c>
      <c r="AS115" s="6">
        <f t="shared" si="1498"/>
        <v>3590.1666666666611</v>
      </c>
      <c r="AT115" s="20">
        <f t="shared" ref="AT115:AT126" si="1500">Q115</f>
        <v>-22855.307899669944</v>
      </c>
      <c r="AU115" s="6">
        <f t="shared" ref="AU115:AW115" si="1501">AU114+(365/12)</f>
        <v>3590.1666666666611</v>
      </c>
      <c r="AV115" s="20">
        <f t="shared" ref="AV115:AV126" si="1502">Q115</f>
        <v>-22855.307899669944</v>
      </c>
      <c r="AW115" s="6">
        <f t="shared" si="1501"/>
        <v>3590.1666666666611</v>
      </c>
      <c r="AX115" s="20">
        <f t="shared" ref="AX115:AX126" si="1503">Q115</f>
        <v>-22855.307899669944</v>
      </c>
      <c r="AY115" s="6">
        <f t="shared" ref="AY115:BA115" si="1504">AY114+(365/12)</f>
        <v>3590.1666666666611</v>
      </c>
      <c r="AZ115" s="20">
        <f t="shared" ref="AZ115:AZ126" si="1505">Q115</f>
        <v>-22855.307899669944</v>
      </c>
      <c r="BA115" s="6">
        <f t="shared" si="1504"/>
        <v>3590.1666666666611</v>
      </c>
      <c r="BB115" s="20">
        <f t="shared" ref="BB115:BB126" si="1506">Q115</f>
        <v>-22855.307899669944</v>
      </c>
      <c r="BC115" s="6">
        <f t="shared" ref="BC115:BE115" si="1507">BC114+(365/12)</f>
        <v>3590.1666666666611</v>
      </c>
      <c r="BD115" s="20">
        <f t="shared" ref="BD115:BD126" si="1508">Q115</f>
        <v>-22855.307899669944</v>
      </c>
      <c r="BE115" s="6">
        <f t="shared" si="1507"/>
        <v>3590.1666666666611</v>
      </c>
      <c r="BF115" s="20">
        <f t="shared" ref="BF115:BF126" si="1509">Q115</f>
        <v>-22855.307899669944</v>
      </c>
      <c r="BG115" s="6">
        <f t="shared" ref="BG115:BI115" si="1510">BG114+(365/12)</f>
        <v>3590.1666666666611</v>
      </c>
      <c r="BH115" s="20">
        <f t="shared" ref="BH115:BH126" si="1511">Q115</f>
        <v>-22855.307899669944</v>
      </c>
      <c r="BI115" s="6">
        <f t="shared" si="1510"/>
        <v>3590.1666666666611</v>
      </c>
      <c r="BJ115" s="20">
        <f t="shared" ref="BJ115:BJ126" si="1512">Q115</f>
        <v>-22855.307899669944</v>
      </c>
      <c r="BK115" s="6">
        <f t="shared" ref="BK115:BM115" si="1513">BK114+(365/12)</f>
        <v>3590.1666666666611</v>
      </c>
      <c r="BL115" s="20">
        <f t="shared" ref="BL115:BL126" si="1514">Q115</f>
        <v>-22855.307899669944</v>
      </c>
      <c r="BM115" s="6">
        <f t="shared" si="1513"/>
        <v>3590.1666666666611</v>
      </c>
      <c r="BN115" s="20">
        <f t="shared" ref="BN115:BN126" si="1515">Q115</f>
        <v>-22855.307899669944</v>
      </c>
      <c r="BO115" s="6">
        <f t="shared" ref="BO115:BQ115" si="1516">BO114+(365/12)</f>
        <v>3590.1666666666611</v>
      </c>
      <c r="BP115" s="20">
        <f t="shared" ref="BP115:BP126" si="1517">Q115</f>
        <v>-22855.307899669944</v>
      </c>
      <c r="BQ115" s="6">
        <f t="shared" si="1516"/>
        <v>3590.1666666666611</v>
      </c>
      <c r="BR115" s="20">
        <f t="shared" ref="BR115:BR126" si="1518">Q115</f>
        <v>-22855.307899669944</v>
      </c>
      <c r="BS115" s="6">
        <f t="shared" ref="BS115:BU115" si="1519">BS114+(365/12)</f>
        <v>3590.1666666666611</v>
      </c>
      <c r="BT115" s="20">
        <f t="shared" ref="BT115:BT126" si="1520">Q115</f>
        <v>-22855.307899669944</v>
      </c>
      <c r="BU115" s="6">
        <f t="shared" si="1519"/>
        <v>3590.1666666666611</v>
      </c>
      <c r="BV115" s="20">
        <f t="shared" ref="BV115:BV126" si="1521">Q115</f>
        <v>-22855.307899669944</v>
      </c>
      <c r="BW115" s="6">
        <f t="shared" si="838"/>
        <v>3590.1666666666611</v>
      </c>
      <c r="BX115" s="20">
        <f t="shared" ref="BX115:BX126" si="1522">Q115</f>
        <v>-22855.307899669944</v>
      </c>
      <c r="BY115" s="82">
        <f t="shared" si="838"/>
        <v>3590.1666666666611</v>
      </c>
      <c r="BZ115" s="20">
        <f t="shared" ref="BZ115:BZ126" si="1523">Q115</f>
        <v>-22855.307899669944</v>
      </c>
      <c r="CA115" s="4"/>
    </row>
    <row r="116" spans="1:79">
      <c r="A116" s="1" t="str">
        <f t="shared" si="1070"/>
        <v/>
      </c>
      <c r="B116" s="1">
        <f t="shared" si="892"/>
        <v>110</v>
      </c>
      <c r="C116" s="13">
        <f t="shared" si="906"/>
        <v>1447314.2463835953</v>
      </c>
      <c r="D116" s="2">
        <f t="shared" si="907"/>
        <v>47863.661751499727</v>
      </c>
      <c r="E116" s="15">
        <f t="shared" si="877"/>
        <v>12092.535851678102</v>
      </c>
      <c r="F116" s="15">
        <f t="shared" si="1238"/>
        <v>35771.125899821622</v>
      </c>
      <c r="G116" s="21">
        <f t="shared" si="1239"/>
        <v>12092.535851678102</v>
      </c>
      <c r="H116" s="19">
        <f>'rent cash flow (do not modify)'!D115</f>
        <v>35000</v>
      </c>
      <c r="I116" s="22">
        <f>'rent cash flow (do not modify)'!E115</f>
        <v>35000</v>
      </c>
      <c r="J116" s="21">
        <f t="shared" si="893"/>
        <v>5468.426363421805</v>
      </c>
      <c r="K116" s="15">
        <f t="shared" si="908"/>
        <v>416.66666666666669</v>
      </c>
      <c r="L116" s="15">
        <f t="shared" si="909"/>
        <v>83.333333333333329</v>
      </c>
      <c r="M116" s="16">
        <f t="shared" si="910"/>
        <v>166.66666666666666</v>
      </c>
      <c r="N116" s="15">
        <f t="shared" si="911"/>
        <v>83.333333333333329</v>
      </c>
      <c r="O116" s="7">
        <f t="shared" si="1240"/>
        <v>10399.999999999998</v>
      </c>
      <c r="P116" s="15">
        <f t="shared" si="878"/>
        <v>27398.6</v>
      </c>
      <c r="Q116" s="21">
        <f t="shared" si="879"/>
        <v>-22946.894536753</v>
      </c>
      <c r="R116" s="4"/>
      <c r="S116" s="6">
        <f t="shared" si="912"/>
        <v>3620.5833333333276</v>
      </c>
      <c r="T116" s="10"/>
      <c r="U116" s="6">
        <f t="shared" si="912"/>
        <v>3620.5833333333276</v>
      </c>
      <c r="W116" s="6">
        <f t="shared" si="912"/>
        <v>3620.5833333333276</v>
      </c>
      <c r="Y116" s="6">
        <f t="shared" si="913"/>
        <v>3620.5833333333276</v>
      </c>
      <c r="AA116" s="6">
        <f t="shared" ref="AA116:AC116" si="1524">AA115+(365/12)</f>
        <v>3620.5833333333276</v>
      </c>
      <c r="AC116" s="6">
        <f t="shared" si="1524"/>
        <v>3620.5833333333276</v>
      </c>
      <c r="AE116" s="6">
        <f t="shared" ref="AE116:AG116" si="1525">AE115+(365/12)</f>
        <v>3620.5833333333276</v>
      </c>
      <c r="AG116" s="6">
        <f t="shared" si="1525"/>
        <v>3620.5833333333276</v>
      </c>
      <c r="AI116" s="6">
        <f t="shared" ref="AI116:AK116" si="1526">AI115+(365/12)</f>
        <v>3620.5833333333276</v>
      </c>
      <c r="AK116" s="6">
        <f t="shared" si="1526"/>
        <v>3620.5833333333276</v>
      </c>
      <c r="AL116" s="11">
        <f t="shared" si="1494"/>
        <v>-22946.894536753</v>
      </c>
      <c r="AM116" s="6">
        <f t="shared" ref="AM116:AO116" si="1527">AM115+(365/12)</f>
        <v>3620.5833333333276</v>
      </c>
      <c r="AN116" s="11">
        <f t="shared" si="1496"/>
        <v>-22946.894536753</v>
      </c>
      <c r="AO116" s="6">
        <f t="shared" si="1527"/>
        <v>3620.5833333333276</v>
      </c>
      <c r="AP116" s="11">
        <f t="shared" si="1497"/>
        <v>-22946.894536753</v>
      </c>
      <c r="AQ116" s="6">
        <f t="shared" ref="AQ116:AS116" si="1528">AQ115+(365/12)</f>
        <v>3620.5833333333276</v>
      </c>
      <c r="AR116" s="11">
        <f t="shared" si="1499"/>
        <v>-22946.894536753</v>
      </c>
      <c r="AS116" s="6">
        <f t="shared" si="1528"/>
        <v>3620.5833333333276</v>
      </c>
      <c r="AT116" s="11">
        <f t="shared" si="1500"/>
        <v>-22946.894536753</v>
      </c>
      <c r="AU116" s="6">
        <f t="shared" ref="AU116:AW116" si="1529">AU115+(365/12)</f>
        <v>3620.5833333333276</v>
      </c>
      <c r="AV116" s="11">
        <f t="shared" si="1502"/>
        <v>-22946.894536753</v>
      </c>
      <c r="AW116" s="6">
        <f t="shared" si="1529"/>
        <v>3620.5833333333276</v>
      </c>
      <c r="AX116" s="11">
        <f t="shared" si="1503"/>
        <v>-22946.894536753</v>
      </c>
      <c r="AY116" s="6">
        <f t="shared" ref="AY116:BA116" si="1530">AY115+(365/12)</f>
        <v>3620.5833333333276</v>
      </c>
      <c r="AZ116" s="11">
        <f t="shared" si="1505"/>
        <v>-22946.894536753</v>
      </c>
      <c r="BA116" s="6">
        <f t="shared" si="1530"/>
        <v>3620.5833333333276</v>
      </c>
      <c r="BB116" s="11">
        <f t="shared" si="1506"/>
        <v>-22946.894536753</v>
      </c>
      <c r="BC116" s="6">
        <f t="shared" ref="BC116:BE116" si="1531">BC115+(365/12)</f>
        <v>3620.5833333333276</v>
      </c>
      <c r="BD116" s="11">
        <f t="shared" si="1508"/>
        <v>-22946.894536753</v>
      </c>
      <c r="BE116" s="6">
        <f t="shared" si="1531"/>
        <v>3620.5833333333276</v>
      </c>
      <c r="BF116" s="11">
        <f t="shared" si="1509"/>
        <v>-22946.894536753</v>
      </c>
      <c r="BG116" s="6">
        <f t="shared" ref="BG116:BI116" si="1532">BG115+(365/12)</f>
        <v>3620.5833333333276</v>
      </c>
      <c r="BH116" s="11">
        <f t="shared" si="1511"/>
        <v>-22946.894536753</v>
      </c>
      <c r="BI116" s="6">
        <f t="shared" si="1532"/>
        <v>3620.5833333333276</v>
      </c>
      <c r="BJ116" s="11">
        <f t="shared" si="1512"/>
        <v>-22946.894536753</v>
      </c>
      <c r="BK116" s="6">
        <f t="shared" ref="BK116:BM116" si="1533">BK115+(365/12)</f>
        <v>3620.5833333333276</v>
      </c>
      <c r="BL116" s="11">
        <f t="shared" si="1514"/>
        <v>-22946.894536753</v>
      </c>
      <c r="BM116" s="6">
        <f t="shared" si="1533"/>
        <v>3620.5833333333276</v>
      </c>
      <c r="BN116" s="11">
        <f t="shared" si="1515"/>
        <v>-22946.894536753</v>
      </c>
      <c r="BO116" s="6">
        <f t="shared" ref="BO116:BQ116" si="1534">BO115+(365/12)</f>
        <v>3620.5833333333276</v>
      </c>
      <c r="BP116" s="11">
        <f t="shared" si="1517"/>
        <v>-22946.894536753</v>
      </c>
      <c r="BQ116" s="6">
        <f t="shared" si="1534"/>
        <v>3620.5833333333276</v>
      </c>
      <c r="BR116" s="11">
        <f t="shared" si="1518"/>
        <v>-22946.894536753</v>
      </c>
      <c r="BS116" s="6">
        <f t="shared" ref="BS116:BU116" si="1535">BS115+(365/12)</f>
        <v>3620.5833333333276</v>
      </c>
      <c r="BT116" s="11">
        <f t="shared" si="1520"/>
        <v>-22946.894536753</v>
      </c>
      <c r="BU116" s="6">
        <f t="shared" si="1535"/>
        <v>3620.5833333333276</v>
      </c>
      <c r="BV116" s="11">
        <f t="shared" si="1521"/>
        <v>-22946.894536753</v>
      </c>
      <c r="BW116" s="6">
        <f t="shared" si="838"/>
        <v>3620.5833333333276</v>
      </c>
      <c r="BX116" s="11">
        <f t="shared" si="1522"/>
        <v>-22946.894536753</v>
      </c>
      <c r="BY116" s="82">
        <f t="shared" si="838"/>
        <v>3620.5833333333276</v>
      </c>
      <c r="BZ116" s="11">
        <f t="shared" si="1523"/>
        <v>-22946.894536753</v>
      </c>
      <c r="CA116" s="4"/>
    </row>
    <row r="117" spans="1:79">
      <c r="A117" s="1" t="str">
        <f t="shared" si="1070"/>
        <v/>
      </c>
      <c r="B117" s="1">
        <f t="shared" si="892"/>
        <v>111</v>
      </c>
      <c r="C117" s="13">
        <f t="shared" si="906"/>
        <v>1411543.1204837738</v>
      </c>
      <c r="D117" s="2">
        <f t="shared" si="907"/>
        <v>47863.661751499727</v>
      </c>
      <c r="E117" s="15">
        <f t="shared" si="877"/>
        <v>11793.662525806178</v>
      </c>
      <c r="F117" s="15">
        <f t="shared" si="1238"/>
        <v>36069.999225693551</v>
      </c>
      <c r="G117" s="21">
        <f t="shared" si="1239"/>
        <v>11793.662525806178</v>
      </c>
      <c r="H117" s="19">
        <f>'rent cash flow (do not modify)'!D116</f>
        <v>35000</v>
      </c>
      <c r="I117" s="22">
        <f>'rent cash flow (do not modify)'!E116</f>
        <v>35000</v>
      </c>
      <c r="J117" s="21">
        <f t="shared" si="893"/>
        <v>5468.426363421805</v>
      </c>
      <c r="K117" s="15">
        <f t="shared" si="908"/>
        <v>416.66666666666669</v>
      </c>
      <c r="L117" s="15">
        <f t="shared" si="909"/>
        <v>83.333333333333329</v>
      </c>
      <c r="M117" s="16">
        <f t="shared" si="910"/>
        <v>166.66666666666666</v>
      </c>
      <c r="N117" s="15">
        <f t="shared" si="911"/>
        <v>83.333333333333329</v>
      </c>
      <c r="O117" s="7">
        <f t="shared" si="1240"/>
        <v>10399.999999999998</v>
      </c>
      <c r="P117" s="15">
        <f t="shared" si="878"/>
        <v>27398.6</v>
      </c>
      <c r="Q117" s="21">
        <f t="shared" si="879"/>
        <v>-23039.246394447426</v>
      </c>
      <c r="R117" s="4"/>
      <c r="S117" s="6">
        <f t="shared" si="912"/>
        <v>3650.9999999999941</v>
      </c>
      <c r="T117" s="10"/>
      <c r="U117" s="6">
        <f t="shared" si="912"/>
        <v>3650.9999999999941</v>
      </c>
      <c r="W117" s="6">
        <f t="shared" si="912"/>
        <v>3650.9999999999941</v>
      </c>
      <c r="Y117" s="6">
        <f t="shared" si="913"/>
        <v>3650.9999999999941</v>
      </c>
      <c r="AA117" s="6">
        <f t="shared" ref="AA117:AC117" si="1536">AA116+(365/12)</f>
        <v>3650.9999999999941</v>
      </c>
      <c r="AC117" s="6">
        <f t="shared" si="1536"/>
        <v>3650.9999999999941</v>
      </c>
      <c r="AE117" s="6">
        <f t="shared" ref="AE117:AG117" si="1537">AE116+(365/12)</f>
        <v>3650.9999999999941</v>
      </c>
      <c r="AG117" s="6">
        <f t="shared" si="1537"/>
        <v>3650.9999999999941</v>
      </c>
      <c r="AI117" s="6">
        <f t="shared" ref="AI117:AK117" si="1538">AI116+(365/12)</f>
        <v>3650.9999999999941</v>
      </c>
      <c r="AK117" s="6">
        <f t="shared" si="1538"/>
        <v>3650.9999999999941</v>
      </c>
      <c r="AL117" s="11">
        <f t="shared" si="1494"/>
        <v>-23039.246394447426</v>
      </c>
      <c r="AM117" s="6">
        <f t="shared" ref="AM117:AO117" si="1539">AM116+(365/12)</f>
        <v>3650.9999999999941</v>
      </c>
      <c r="AN117" s="11">
        <f t="shared" si="1496"/>
        <v>-23039.246394447426</v>
      </c>
      <c r="AO117" s="6">
        <f t="shared" si="1539"/>
        <v>3650.9999999999941</v>
      </c>
      <c r="AP117" s="11">
        <f t="shared" si="1497"/>
        <v>-23039.246394447426</v>
      </c>
      <c r="AQ117" s="6">
        <f t="shared" ref="AQ117:AS117" si="1540">AQ116+(365/12)</f>
        <v>3650.9999999999941</v>
      </c>
      <c r="AR117" s="11">
        <f t="shared" si="1499"/>
        <v>-23039.246394447426</v>
      </c>
      <c r="AS117" s="6">
        <f t="shared" si="1540"/>
        <v>3650.9999999999941</v>
      </c>
      <c r="AT117" s="11">
        <f t="shared" si="1500"/>
        <v>-23039.246394447426</v>
      </c>
      <c r="AU117" s="6">
        <f t="shared" ref="AU117:AW117" si="1541">AU116+(365/12)</f>
        <v>3650.9999999999941</v>
      </c>
      <c r="AV117" s="11">
        <f t="shared" si="1502"/>
        <v>-23039.246394447426</v>
      </c>
      <c r="AW117" s="6">
        <f t="shared" si="1541"/>
        <v>3650.9999999999941</v>
      </c>
      <c r="AX117" s="11">
        <f t="shared" si="1503"/>
        <v>-23039.246394447426</v>
      </c>
      <c r="AY117" s="6">
        <f t="shared" ref="AY117:BA117" si="1542">AY116+(365/12)</f>
        <v>3650.9999999999941</v>
      </c>
      <c r="AZ117" s="11">
        <f t="shared" si="1505"/>
        <v>-23039.246394447426</v>
      </c>
      <c r="BA117" s="6">
        <f t="shared" si="1542"/>
        <v>3650.9999999999941</v>
      </c>
      <c r="BB117" s="11">
        <f t="shared" si="1506"/>
        <v>-23039.246394447426</v>
      </c>
      <c r="BC117" s="6">
        <f t="shared" ref="BC117:BE117" si="1543">BC116+(365/12)</f>
        <v>3650.9999999999941</v>
      </c>
      <c r="BD117" s="11">
        <f t="shared" si="1508"/>
        <v>-23039.246394447426</v>
      </c>
      <c r="BE117" s="6">
        <f t="shared" si="1543"/>
        <v>3650.9999999999941</v>
      </c>
      <c r="BF117" s="11">
        <f t="shared" si="1509"/>
        <v>-23039.246394447426</v>
      </c>
      <c r="BG117" s="6">
        <f t="shared" ref="BG117:BI117" si="1544">BG116+(365/12)</f>
        <v>3650.9999999999941</v>
      </c>
      <c r="BH117" s="11">
        <f t="shared" si="1511"/>
        <v>-23039.246394447426</v>
      </c>
      <c r="BI117" s="6">
        <f t="shared" si="1544"/>
        <v>3650.9999999999941</v>
      </c>
      <c r="BJ117" s="11">
        <f t="shared" si="1512"/>
        <v>-23039.246394447426</v>
      </c>
      <c r="BK117" s="6">
        <f t="shared" ref="BK117:BM117" si="1545">BK116+(365/12)</f>
        <v>3650.9999999999941</v>
      </c>
      <c r="BL117" s="11">
        <f t="shared" si="1514"/>
        <v>-23039.246394447426</v>
      </c>
      <c r="BM117" s="6">
        <f t="shared" si="1545"/>
        <v>3650.9999999999941</v>
      </c>
      <c r="BN117" s="11">
        <f t="shared" si="1515"/>
        <v>-23039.246394447426</v>
      </c>
      <c r="BO117" s="6">
        <f t="shared" ref="BO117:BQ117" si="1546">BO116+(365/12)</f>
        <v>3650.9999999999941</v>
      </c>
      <c r="BP117" s="11">
        <f t="shared" si="1517"/>
        <v>-23039.246394447426</v>
      </c>
      <c r="BQ117" s="6">
        <f t="shared" si="1546"/>
        <v>3650.9999999999941</v>
      </c>
      <c r="BR117" s="11">
        <f t="shared" si="1518"/>
        <v>-23039.246394447426</v>
      </c>
      <c r="BS117" s="6">
        <f t="shared" ref="BS117:BU117" si="1547">BS116+(365/12)</f>
        <v>3650.9999999999941</v>
      </c>
      <c r="BT117" s="11">
        <f t="shared" si="1520"/>
        <v>-23039.246394447426</v>
      </c>
      <c r="BU117" s="6">
        <f t="shared" si="1547"/>
        <v>3650.9999999999941</v>
      </c>
      <c r="BV117" s="11">
        <f t="shared" si="1521"/>
        <v>-23039.246394447426</v>
      </c>
      <c r="BW117" s="6">
        <f t="shared" si="838"/>
        <v>3650.9999999999941</v>
      </c>
      <c r="BX117" s="11">
        <f t="shared" si="1522"/>
        <v>-23039.246394447426</v>
      </c>
      <c r="BY117" s="82">
        <f t="shared" si="838"/>
        <v>3650.9999999999941</v>
      </c>
      <c r="BZ117" s="11">
        <f t="shared" si="1523"/>
        <v>-23039.246394447426</v>
      </c>
      <c r="CA117" s="4"/>
    </row>
    <row r="118" spans="1:79">
      <c r="A118" s="1" t="str">
        <f t="shared" si="1070"/>
        <v/>
      </c>
      <c r="B118" s="1">
        <f t="shared" si="892"/>
        <v>112</v>
      </c>
      <c r="C118" s="13">
        <f t="shared" si="906"/>
        <v>1375473.1212580802</v>
      </c>
      <c r="D118" s="2">
        <f t="shared" si="907"/>
        <v>47863.661751499727</v>
      </c>
      <c r="E118" s="15">
        <f t="shared" si="877"/>
        <v>11492.292066766908</v>
      </c>
      <c r="F118" s="15">
        <f t="shared" si="1238"/>
        <v>36371.369684732817</v>
      </c>
      <c r="G118" s="21">
        <f t="shared" si="1239"/>
        <v>11492.292066766908</v>
      </c>
      <c r="H118" s="19">
        <f>'rent cash flow (do not modify)'!D117</f>
        <v>35000</v>
      </c>
      <c r="I118" s="22">
        <f>'rent cash flow (do not modify)'!E117</f>
        <v>35000</v>
      </c>
      <c r="J118" s="21">
        <f t="shared" si="893"/>
        <v>5468.426363421805</v>
      </c>
      <c r="K118" s="15">
        <f t="shared" si="908"/>
        <v>416.66666666666669</v>
      </c>
      <c r="L118" s="15">
        <f t="shared" si="909"/>
        <v>83.333333333333329</v>
      </c>
      <c r="M118" s="16">
        <f t="shared" si="910"/>
        <v>166.66666666666666</v>
      </c>
      <c r="N118" s="15">
        <f t="shared" si="911"/>
        <v>83.333333333333329</v>
      </c>
      <c r="O118" s="7">
        <f t="shared" si="1240"/>
        <v>10399.999999999998</v>
      </c>
      <c r="P118" s="15">
        <f t="shared" si="878"/>
        <v>27398.6</v>
      </c>
      <c r="Q118" s="21">
        <f t="shared" si="879"/>
        <v>-23132.369866290555</v>
      </c>
      <c r="R118" s="4"/>
      <c r="S118" s="6">
        <f t="shared" si="912"/>
        <v>3681.4166666666606</v>
      </c>
      <c r="T118" s="10"/>
      <c r="U118" s="6">
        <f t="shared" si="912"/>
        <v>3681.4166666666606</v>
      </c>
      <c r="W118" s="6">
        <f t="shared" si="912"/>
        <v>3681.4166666666606</v>
      </c>
      <c r="Y118" s="6">
        <f t="shared" si="913"/>
        <v>3681.4166666666606</v>
      </c>
      <c r="AA118" s="6">
        <f t="shared" ref="AA118:AC118" si="1548">AA117+(365/12)</f>
        <v>3681.4166666666606</v>
      </c>
      <c r="AC118" s="6">
        <f t="shared" si="1548"/>
        <v>3681.4166666666606</v>
      </c>
      <c r="AE118" s="6">
        <f t="shared" ref="AE118:AG118" si="1549">AE117+(365/12)</f>
        <v>3681.4166666666606</v>
      </c>
      <c r="AG118" s="6">
        <f t="shared" si="1549"/>
        <v>3681.4166666666606</v>
      </c>
      <c r="AI118" s="6">
        <f t="shared" ref="AI118:AK118" si="1550">AI117+(365/12)</f>
        <v>3681.4166666666606</v>
      </c>
      <c r="AK118" s="6">
        <f t="shared" si="1550"/>
        <v>3681.4166666666606</v>
      </c>
      <c r="AL118" s="11">
        <f t="shared" si="1494"/>
        <v>-23132.369866290555</v>
      </c>
      <c r="AM118" s="6">
        <f t="shared" ref="AM118:AO118" si="1551">AM117+(365/12)</f>
        <v>3681.4166666666606</v>
      </c>
      <c r="AN118" s="11">
        <f t="shared" si="1496"/>
        <v>-23132.369866290555</v>
      </c>
      <c r="AO118" s="6">
        <f t="shared" si="1551"/>
        <v>3681.4166666666606</v>
      </c>
      <c r="AP118" s="11">
        <f t="shared" si="1497"/>
        <v>-23132.369866290555</v>
      </c>
      <c r="AQ118" s="6">
        <f t="shared" ref="AQ118:AS118" si="1552">AQ117+(365/12)</f>
        <v>3681.4166666666606</v>
      </c>
      <c r="AR118" s="11">
        <f t="shared" si="1499"/>
        <v>-23132.369866290555</v>
      </c>
      <c r="AS118" s="6">
        <f t="shared" si="1552"/>
        <v>3681.4166666666606</v>
      </c>
      <c r="AT118" s="11">
        <f t="shared" si="1500"/>
        <v>-23132.369866290555</v>
      </c>
      <c r="AU118" s="6">
        <f t="shared" ref="AU118:AW118" si="1553">AU117+(365/12)</f>
        <v>3681.4166666666606</v>
      </c>
      <c r="AV118" s="11">
        <f t="shared" si="1502"/>
        <v>-23132.369866290555</v>
      </c>
      <c r="AW118" s="6">
        <f t="shared" si="1553"/>
        <v>3681.4166666666606</v>
      </c>
      <c r="AX118" s="11">
        <f t="shared" si="1503"/>
        <v>-23132.369866290555</v>
      </c>
      <c r="AY118" s="6">
        <f t="shared" ref="AY118:BA118" si="1554">AY117+(365/12)</f>
        <v>3681.4166666666606</v>
      </c>
      <c r="AZ118" s="11">
        <f t="shared" si="1505"/>
        <v>-23132.369866290555</v>
      </c>
      <c r="BA118" s="6">
        <f t="shared" si="1554"/>
        <v>3681.4166666666606</v>
      </c>
      <c r="BB118" s="11">
        <f t="shared" si="1506"/>
        <v>-23132.369866290555</v>
      </c>
      <c r="BC118" s="6">
        <f t="shared" ref="BC118:BE118" si="1555">BC117+(365/12)</f>
        <v>3681.4166666666606</v>
      </c>
      <c r="BD118" s="11">
        <f t="shared" si="1508"/>
        <v>-23132.369866290555</v>
      </c>
      <c r="BE118" s="6">
        <f t="shared" si="1555"/>
        <v>3681.4166666666606</v>
      </c>
      <c r="BF118" s="11">
        <f t="shared" si="1509"/>
        <v>-23132.369866290555</v>
      </c>
      <c r="BG118" s="6">
        <f t="shared" ref="BG118:BI118" si="1556">BG117+(365/12)</f>
        <v>3681.4166666666606</v>
      </c>
      <c r="BH118" s="11">
        <f t="shared" si="1511"/>
        <v>-23132.369866290555</v>
      </c>
      <c r="BI118" s="6">
        <f t="shared" si="1556"/>
        <v>3681.4166666666606</v>
      </c>
      <c r="BJ118" s="11">
        <f t="shared" si="1512"/>
        <v>-23132.369866290555</v>
      </c>
      <c r="BK118" s="6">
        <f t="shared" ref="BK118:BM118" si="1557">BK117+(365/12)</f>
        <v>3681.4166666666606</v>
      </c>
      <c r="BL118" s="11">
        <f t="shared" si="1514"/>
        <v>-23132.369866290555</v>
      </c>
      <c r="BM118" s="6">
        <f t="shared" si="1557"/>
        <v>3681.4166666666606</v>
      </c>
      <c r="BN118" s="11">
        <f t="shared" si="1515"/>
        <v>-23132.369866290555</v>
      </c>
      <c r="BO118" s="6">
        <f t="shared" ref="BO118:BQ118" si="1558">BO117+(365/12)</f>
        <v>3681.4166666666606</v>
      </c>
      <c r="BP118" s="11">
        <f t="shared" si="1517"/>
        <v>-23132.369866290555</v>
      </c>
      <c r="BQ118" s="6">
        <f t="shared" si="1558"/>
        <v>3681.4166666666606</v>
      </c>
      <c r="BR118" s="11">
        <f t="shared" si="1518"/>
        <v>-23132.369866290555</v>
      </c>
      <c r="BS118" s="6">
        <f t="shared" ref="BS118:BU118" si="1559">BS117+(365/12)</f>
        <v>3681.4166666666606</v>
      </c>
      <c r="BT118" s="11">
        <f t="shared" si="1520"/>
        <v>-23132.369866290555</v>
      </c>
      <c r="BU118" s="6">
        <f t="shared" si="1559"/>
        <v>3681.4166666666606</v>
      </c>
      <c r="BV118" s="11">
        <f t="shared" si="1521"/>
        <v>-23132.369866290555</v>
      </c>
      <c r="BW118" s="6">
        <f t="shared" si="838"/>
        <v>3681.4166666666606</v>
      </c>
      <c r="BX118" s="11">
        <f t="shared" si="1522"/>
        <v>-23132.369866290555</v>
      </c>
      <c r="BY118" s="82">
        <f t="shared" si="838"/>
        <v>3681.4166666666606</v>
      </c>
      <c r="BZ118" s="11">
        <f t="shared" si="1523"/>
        <v>-23132.369866290555</v>
      </c>
      <c r="CA118" s="4"/>
    </row>
    <row r="119" spans="1:79">
      <c r="A119" s="1" t="str">
        <f t="shared" si="1070"/>
        <v/>
      </c>
      <c r="B119" s="1">
        <f t="shared" si="892"/>
        <v>113</v>
      </c>
      <c r="C119" s="13">
        <f t="shared" si="906"/>
        <v>1339101.7515733475</v>
      </c>
      <c r="D119" s="2">
        <f t="shared" si="907"/>
        <v>47863.661751499727</v>
      </c>
      <c r="E119" s="15">
        <f t="shared" si="877"/>
        <v>11188.403610623915</v>
      </c>
      <c r="F119" s="15">
        <f t="shared" si="1238"/>
        <v>36675.258140875812</v>
      </c>
      <c r="G119" s="21">
        <f t="shared" si="1239"/>
        <v>11188.403610623915</v>
      </c>
      <c r="H119" s="19">
        <f>'rent cash flow (do not modify)'!D118</f>
        <v>0</v>
      </c>
      <c r="I119" s="22">
        <f>'rent cash flow (do not modify)'!E118</f>
        <v>35000</v>
      </c>
      <c r="J119" s="21">
        <f t="shared" si="893"/>
        <v>5468.426363421805</v>
      </c>
      <c r="K119" s="15">
        <f t="shared" si="908"/>
        <v>416.66666666666669</v>
      </c>
      <c r="L119" s="15">
        <f t="shared" si="909"/>
        <v>83.333333333333329</v>
      </c>
      <c r="M119" s="16">
        <f t="shared" si="910"/>
        <v>166.66666666666666</v>
      </c>
      <c r="N119" s="15">
        <f t="shared" si="911"/>
        <v>83.333333333333329</v>
      </c>
      <c r="O119" s="7">
        <f t="shared" si="1240"/>
        <v>10399.999999999998</v>
      </c>
      <c r="P119" s="15">
        <f t="shared" si="878"/>
        <v>-3213.5999999999995</v>
      </c>
      <c r="Q119" s="21">
        <f t="shared" si="879"/>
        <v>-50624.871399238742</v>
      </c>
      <c r="R119" s="4"/>
      <c r="S119" s="6">
        <f t="shared" si="912"/>
        <v>3711.8333333333271</v>
      </c>
      <c r="T119" s="10"/>
      <c r="U119" s="6">
        <f t="shared" si="912"/>
        <v>3711.8333333333271</v>
      </c>
      <c r="W119" s="6">
        <f t="shared" si="912"/>
        <v>3711.8333333333271</v>
      </c>
      <c r="Y119" s="6">
        <f t="shared" si="913"/>
        <v>3711.8333333333271</v>
      </c>
      <c r="AA119" s="6">
        <f t="shared" ref="AA119:AC119" si="1560">AA118+(365/12)</f>
        <v>3711.8333333333271</v>
      </c>
      <c r="AC119" s="6">
        <f t="shared" si="1560"/>
        <v>3711.8333333333271</v>
      </c>
      <c r="AE119" s="6">
        <f t="shared" ref="AE119:AG119" si="1561">AE118+(365/12)</f>
        <v>3711.8333333333271</v>
      </c>
      <c r="AG119" s="6">
        <f t="shared" si="1561"/>
        <v>3711.8333333333271</v>
      </c>
      <c r="AI119" s="6">
        <f t="shared" ref="AI119:AK119" si="1562">AI118+(365/12)</f>
        <v>3711.8333333333271</v>
      </c>
      <c r="AK119" s="6">
        <f t="shared" si="1562"/>
        <v>3711.8333333333271</v>
      </c>
      <c r="AL119" s="11">
        <f t="shared" si="1494"/>
        <v>-50624.871399238742</v>
      </c>
      <c r="AM119" s="6">
        <f t="shared" ref="AM119:AO119" si="1563">AM118+(365/12)</f>
        <v>3711.8333333333271</v>
      </c>
      <c r="AN119" s="11">
        <f t="shared" si="1496"/>
        <v>-50624.871399238742</v>
      </c>
      <c r="AO119" s="6">
        <f t="shared" si="1563"/>
        <v>3711.8333333333271</v>
      </c>
      <c r="AP119" s="11">
        <f t="shared" si="1497"/>
        <v>-50624.871399238742</v>
      </c>
      <c r="AQ119" s="6">
        <f t="shared" ref="AQ119:AS119" si="1564">AQ118+(365/12)</f>
        <v>3711.8333333333271</v>
      </c>
      <c r="AR119" s="11">
        <f t="shared" si="1499"/>
        <v>-50624.871399238742</v>
      </c>
      <c r="AS119" s="6">
        <f t="shared" si="1564"/>
        <v>3711.8333333333271</v>
      </c>
      <c r="AT119" s="11">
        <f t="shared" si="1500"/>
        <v>-50624.871399238742</v>
      </c>
      <c r="AU119" s="6">
        <f t="shared" ref="AU119:AW119" si="1565">AU118+(365/12)</f>
        <v>3711.8333333333271</v>
      </c>
      <c r="AV119" s="11">
        <f t="shared" si="1502"/>
        <v>-50624.871399238742</v>
      </c>
      <c r="AW119" s="6">
        <f t="shared" si="1565"/>
        <v>3711.8333333333271</v>
      </c>
      <c r="AX119" s="11">
        <f t="shared" si="1503"/>
        <v>-50624.871399238742</v>
      </c>
      <c r="AY119" s="6">
        <f t="shared" ref="AY119:BA119" si="1566">AY118+(365/12)</f>
        <v>3711.8333333333271</v>
      </c>
      <c r="AZ119" s="11">
        <f t="shared" si="1505"/>
        <v>-50624.871399238742</v>
      </c>
      <c r="BA119" s="6">
        <f t="shared" si="1566"/>
        <v>3711.8333333333271</v>
      </c>
      <c r="BB119" s="11">
        <f t="shared" si="1506"/>
        <v>-50624.871399238742</v>
      </c>
      <c r="BC119" s="6">
        <f t="shared" ref="BC119:BE119" si="1567">BC118+(365/12)</f>
        <v>3711.8333333333271</v>
      </c>
      <c r="BD119" s="11">
        <f t="shared" si="1508"/>
        <v>-50624.871399238742</v>
      </c>
      <c r="BE119" s="6">
        <f t="shared" si="1567"/>
        <v>3711.8333333333271</v>
      </c>
      <c r="BF119" s="11">
        <f t="shared" si="1509"/>
        <v>-50624.871399238742</v>
      </c>
      <c r="BG119" s="6">
        <f t="shared" ref="BG119:BI119" si="1568">BG118+(365/12)</f>
        <v>3711.8333333333271</v>
      </c>
      <c r="BH119" s="11">
        <f t="shared" si="1511"/>
        <v>-50624.871399238742</v>
      </c>
      <c r="BI119" s="6">
        <f t="shared" si="1568"/>
        <v>3711.8333333333271</v>
      </c>
      <c r="BJ119" s="11">
        <f t="shared" si="1512"/>
        <v>-50624.871399238742</v>
      </c>
      <c r="BK119" s="6">
        <f t="shared" ref="BK119:BM119" si="1569">BK118+(365/12)</f>
        <v>3711.8333333333271</v>
      </c>
      <c r="BL119" s="11">
        <f t="shared" si="1514"/>
        <v>-50624.871399238742</v>
      </c>
      <c r="BM119" s="6">
        <f t="shared" si="1569"/>
        <v>3711.8333333333271</v>
      </c>
      <c r="BN119" s="11">
        <f t="shared" si="1515"/>
        <v>-50624.871399238742</v>
      </c>
      <c r="BO119" s="6">
        <f t="shared" ref="BO119:BQ119" si="1570">BO118+(365/12)</f>
        <v>3711.8333333333271</v>
      </c>
      <c r="BP119" s="11">
        <f t="shared" si="1517"/>
        <v>-50624.871399238742</v>
      </c>
      <c r="BQ119" s="6">
        <f t="shared" si="1570"/>
        <v>3711.8333333333271</v>
      </c>
      <c r="BR119" s="11">
        <f t="shared" si="1518"/>
        <v>-50624.871399238742</v>
      </c>
      <c r="BS119" s="6">
        <f t="shared" ref="BS119:BU119" si="1571">BS118+(365/12)</f>
        <v>3711.8333333333271</v>
      </c>
      <c r="BT119" s="11">
        <f t="shared" si="1520"/>
        <v>-50624.871399238742</v>
      </c>
      <c r="BU119" s="6">
        <f t="shared" si="1571"/>
        <v>3711.8333333333271</v>
      </c>
      <c r="BV119" s="11">
        <f t="shared" si="1521"/>
        <v>-50624.871399238742</v>
      </c>
      <c r="BW119" s="6">
        <f t="shared" si="838"/>
        <v>3711.8333333333271</v>
      </c>
      <c r="BX119" s="11">
        <f t="shared" si="1522"/>
        <v>-50624.871399238742</v>
      </c>
      <c r="BY119" s="82">
        <f t="shared" si="838"/>
        <v>3711.8333333333271</v>
      </c>
      <c r="BZ119" s="11">
        <f t="shared" si="1523"/>
        <v>-50624.871399238742</v>
      </c>
      <c r="CA119" s="4"/>
    </row>
    <row r="120" spans="1:79">
      <c r="A120" s="1" t="str">
        <f t="shared" si="1070"/>
        <v/>
      </c>
      <c r="B120" s="1">
        <f t="shared" si="892"/>
        <v>114</v>
      </c>
      <c r="C120" s="13">
        <f t="shared" si="906"/>
        <v>1302426.4934324718</v>
      </c>
      <c r="D120" s="2">
        <f t="shared" si="907"/>
        <v>47863.661751499727</v>
      </c>
      <c r="E120" s="15">
        <f t="shared" si="877"/>
        <v>10881.976119119388</v>
      </c>
      <c r="F120" s="15">
        <f t="shared" si="1238"/>
        <v>36981.685632380337</v>
      </c>
      <c r="G120" s="21">
        <f t="shared" si="1239"/>
        <v>10881.976119119388</v>
      </c>
      <c r="H120" s="19">
        <f>'rent cash flow (do not modify)'!D119</f>
        <v>0</v>
      </c>
      <c r="I120" s="22">
        <f>'rent cash flow (do not modify)'!E119</f>
        <v>35000</v>
      </c>
      <c r="J120" s="21">
        <f t="shared" si="893"/>
        <v>5468.426363421805</v>
      </c>
      <c r="K120" s="15">
        <f t="shared" si="908"/>
        <v>416.66666666666669</v>
      </c>
      <c r="L120" s="15">
        <f t="shared" si="909"/>
        <v>83.333333333333329</v>
      </c>
      <c r="M120" s="16">
        <f t="shared" si="910"/>
        <v>166.66666666666666</v>
      </c>
      <c r="N120" s="15">
        <f t="shared" si="911"/>
        <v>83.333333333333329</v>
      </c>
      <c r="O120" s="7">
        <f t="shared" si="1240"/>
        <v>10399.999999999998</v>
      </c>
      <c r="P120" s="15">
        <f t="shared" si="878"/>
        <v>-3213.5999999999995</v>
      </c>
      <c r="Q120" s="21">
        <f t="shared" si="879"/>
        <v>-50719.557494113644</v>
      </c>
      <c r="R120" s="4"/>
      <c r="S120" s="6">
        <f t="shared" si="912"/>
        <v>3742.2499999999936</v>
      </c>
      <c r="T120" s="10"/>
      <c r="U120" s="6">
        <f t="shared" si="912"/>
        <v>3742.2499999999936</v>
      </c>
      <c r="W120" s="6">
        <f t="shared" si="912"/>
        <v>3742.2499999999936</v>
      </c>
      <c r="Y120" s="6">
        <f t="shared" si="913"/>
        <v>3742.2499999999936</v>
      </c>
      <c r="AA120" s="6">
        <f t="shared" ref="AA120:AC120" si="1572">AA119+(365/12)</f>
        <v>3742.2499999999936</v>
      </c>
      <c r="AC120" s="6">
        <f t="shared" si="1572"/>
        <v>3742.2499999999936</v>
      </c>
      <c r="AE120" s="6">
        <f t="shared" ref="AE120:AG120" si="1573">AE119+(365/12)</f>
        <v>3742.2499999999936</v>
      </c>
      <c r="AG120" s="6">
        <f t="shared" si="1573"/>
        <v>3742.2499999999936</v>
      </c>
      <c r="AI120" s="6">
        <f t="shared" ref="AI120:AK120" si="1574">AI119+(365/12)</f>
        <v>3742.2499999999936</v>
      </c>
      <c r="AK120" s="6">
        <f t="shared" si="1574"/>
        <v>3742.2499999999936</v>
      </c>
      <c r="AL120" s="11">
        <f t="shared" si="1494"/>
        <v>-50719.557494113644</v>
      </c>
      <c r="AM120" s="6">
        <f t="shared" ref="AM120:AO120" si="1575">AM119+(365/12)</f>
        <v>3742.2499999999936</v>
      </c>
      <c r="AN120" s="11">
        <f t="shared" si="1496"/>
        <v>-50719.557494113644</v>
      </c>
      <c r="AO120" s="6">
        <f t="shared" si="1575"/>
        <v>3742.2499999999936</v>
      </c>
      <c r="AP120" s="11">
        <f t="shared" si="1497"/>
        <v>-50719.557494113644</v>
      </c>
      <c r="AQ120" s="6">
        <f t="shared" ref="AQ120:AS120" si="1576">AQ119+(365/12)</f>
        <v>3742.2499999999936</v>
      </c>
      <c r="AR120" s="11">
        <f t="shared" si="1499"/>
        <v>-50719.557494113644</v>
      </c>
      <c r="AS120" s="6">
        <f t="shared" si="1576"/>
        <v>3742.2499999999936</v>
      </c>
      <c r="AT120" s="11">
        <f t="shared" si="1500"/>
        <v>-50719.557494113644</v>
      </c>
      <c r="AU120" s="6">
        <f t="shared" ref="AU120:AW120" si="1577">AU119+(365/12)</f>
        <v>3742.2499999999936</v>
      </c>
      <c r="AV120" s="11">
        <f t="shared" si="1502"/>
        <v>-50719.557494113644</v>
      </c>
      <c r="AW120" s="6">
        <f t="shared" si="1577"/>
        <v>3742.2499999999936</v>
      </c>
      <c r="AX120" s="11">
        <f t="shared" si="1503"/>
        <v>-50719.557494113644</v>
      </c>
      <c r="AY120" s="6">
        <f t="shared" ref="AY120:BA120" si="1578">AY119+(365/12)</f>
        <v>3742.2499999999936</v>
      </c>
      <c r="AZ120" s="11">
        <f t="shared" si="1505"/>
        <v>-50719.557494113644</v>
      </c>
      <c r="BA120" s="6">
        <f t="shared" si="1578"/>
        <v>3742.2499999999936</v>
      </c>
      <c r="BB120" s="11">
        <f t="shared" si="1506"/>
        <v>-50719.557494113644</v>
      </c>
      <c r="BC120" s="6">
        <f t="shared" ref="BC120:BE120" si="1579">BC119+(365/12)</f>
        <v>3742.2499999999936</v>
      </c>
      <c r="BD120" s="11">
        <f t="shared" si="1508"/>
        <v>-50719.557494113644</v>
      </c>
      <c r="BE120" s="6">
        <f t="shared" si="1579"/>
        <v>3742.2499999999936</v>
      </c>
      <c r="BF120" s="11">
        <f t="shared" si="1509"/>
        <v>-50719.557494113644</v>
      </c>
      <c r="BG120" s="6">
        <f t="shared" ref="BG120:BI120" si="1580">BG119+(365/12)</f>
        <v>3742.2499999999936</v>
      </c>
      <c r="BH120" s="11">
        <f t="shared" si="1511"/>
        <v>-50719.557494113644</v>
      </c>
      <c r="BI120" s="6">
        <f t="shared" si="1580"/>
        <v>3742.2499999999936</v>
      </c>
      <c r="BJ120" s="11">
        <f t="shared" si="1512"/>
        <v>-50719.557494113644</v>
      </c>
      <c r="BK120" s="6">
        <f t="shared" ref="BK120:BM120" si="1581">BK119+(365/12)</f>
        <v>3742.2499999999936</v>
      </c>
      <c r="BL120" s="11">
        <f t="shared" si="1514"/>
        <v>-50719.557494113644</v>
      </c>
      <c r="BM120" s="6">
        <f t="shared" si="1581"/>
        <v>3742.2499999999936</v>
      </c>
      <c r="BN120" s="11">
        <f t="shared" si="1515"/>
        <v>-50719.557494113644</v>
      </c>
      <c r="BO120" s="6">
        <f t="shared" ref="BO120:BQ120" si="1582">BO119+(365/12)</f>
        <v>3742.2499999999936</v>
      </c>
      <c r="BP120" s="11">
        <f t="shared" si="1517"/>
        <v>-50719.557494113644</v>
      </c>
      <c r="BQ120" s="6">
        <f t="shared" si="1582"/>
        <v>3742.2499999999936</v>
      </c>
      <c r="BR120" s="11">
        <f t="shared" si="1518"/>
        <v>-50719.557494113644</v>
      </c>
      <c r="BS120" s="6">
        <f t="shared" ref="BS120:BU120" si="1583">BS119+(365/12)</f>
        <v>3742.2499999999936</v>
      </c>
      <c r="BT120" s="11">
        <f t="shared" si="1520"/>
        <v>-50719.557494113644</v>
      </c>
      <c r="BU120" s="6">
        <f t="shared" si="1583"/>
        <v>3742.2499999999936</v>
      </c>
      <c r="BV120" s="11">
        <f t="shared" si="1521"/>
        <v>-50719.557494113644</v>
      </c>
      <c r="BW120" s="6">
        <f t="shared" si="838"/>
        <v>3742.2499999999936</v>
      </c>
      <c r="BX120" s="11">
        <f t="shared" si="1522"/>
        <v>-50719.557494113644</v>
      </c>
      <c r="BY120" s="82">
        <f t="shared" si="838"/>
        <v>3742.2499999999936</v>
      </c>
      <c r="BZ120" s="11">
        <f t="shared" si="1523"/>
        <v>-50719.557494113644</v>
      </c>
      <c r="CA120" s="4"/>
    </row>
    <row r="121" spans="1:79">
      <c r="A121" s="1" t="str">
        <f t="shared" si="1070"/>
        <v/>
      </c>
      <c r="B121" s="1">
        <f t="shared" si="892"/>
        <v>115</v>
      </c>
      <c r="C121" s="13">
        <f t="shared" si="906"/>
        <v>1265444.8078000913</v>
      </c>
      <c r="D121" s="2">
        <f t="shared" si="907"/>
        <v>47863.661751499727</v>
      </c>
      <c r="E121" s="15">
        <f t="shared" si="877"/>
        <v>10572.988378217595</v>
      </c>
      <c r="F121" s="15">
        <f t="shared" si="1238"/>
        <v>37290.67337328213</v>
      </c>
      <c r="G121" s="21">
        <f t="shared" si="1239"/>
        <v>10572.988378217595</v>
      </c>
      <c r="H121" s="19">
        <f>'rent cash flow (do not modify)'!D120</f>
        <v>0</v>
      </c>
      <c r="I121" s="22">
        <f>'rent cash flow (do not modify)'!E120</f>
        <v>35000</v>
      </c>
      <c r="J121" s="21">
        <f t="shared" si="893"/>
        <v>5468.426363421805</v>
      </c>
      <c r="K121" s="15">
        <f t="shared" si="908"/>
        <v>416.66666666666669</v>
      </c>
      <c r="L121" s="15">
        <f t="shared" si="909"/>
        <v>83.333333333333329</v>
      </c>
      <c r="M121" s="16">
        <f t="shared" si="910"/>
        <v>166.66666666666666</v>
      </c>
      <c r="N121" s="15">
        <f t="shared" si="911"/>
        <v>83.333333333333329</v>
      </c>
      <c r="O121" s="7">
        <f t="shared" si="1240"/>
        <v>10399.999999999998</v>
      </c>
      <c r="P121" s="15">
        <f t="shared" si="878"/>
        <v>-3213.5999999999995</v>
      </c>
      <c r="Q121" s="21">
        <f t="shared" si="879"/>
        <v>-50815.034706052298</v>
      </c>
      <c r="R121" s="4"/>
      <c r="S121" s="6">
        <f t="shared" si="912"/>
        <v>3772.6666666666601</v>
      </c>
      <c r="T121" s="10"/>
      <c r="U121" s="6">
        <f t="shared" si="912"/>
        <v>3772.6666666666601</v>
      </c>
      <c r="W121" s="6">
        <f t="shared" si="912"/>
        <v>3772.6666666666601</v>
      </c>
      <c r="Y121" s="6">
        <f t="shared" si="913"/>
        <v>3772.6666666666601</v>
      </c>
      <c r="AA121" s="6">
        <f t="shared" ref="AA121:AC121" si="1584">AA120+(365/12)</f>
        <v>3772.6666666666601</v>
      </c>
      <c r="AC121" s="6">
        <f t="shared" si="1584"/>
        <v>3772.6666666666601</v>
      </c>
      <c r="AE121" s="6">
        <f t="shared" ref="AE121:AG121" si="1585">AE120+(365/12)</f>
        <v>3772.6666666666601</v>
      </c>
      <c r="AG121" s="6">
        <f t="shared" si="1585"/>
        <v>3772.6666666666601</v>
      </c>
      <c r="AI121" s="6">
        <f t="shared" ref="AI121:AK121" si="1586">AI120+(365/12)</f>
        <v>3772.6666666666601</v>
      </c>
      <c r="AK121" s="6">
        <f t="shared" si="1586"/>
        <v>3772.6666666666601</v>
      </c>
      <c r="AL121" s="11">
        <f t="shared" si="1494"/>
        <v>-50815.034706052298</v>
      </c>
      <c r="AM121" s="6">
        <f t="shared" ref="AM121:AO121" si="1587">AM120+(365/12)</f>
        <v>3772.6666666666601</v>
      </c>
      <c r="AN121" s="11">
        <f t="shared" si="1496"/>
        <v>-50815.034706052298</v>
      </c>
      <c r="AO121" s="6">
        <f t="shared" si="1587"/>
        <v>3772.6666666666601</v>
      </c>
      <c r="AP121" s="11">
        <f t="shared" si="1497"/>
        <v>-50815.034706052298</v>
      </c>
      <c r="AQ121" s="6">
        <f t="shared" ref="AQ121:AS121" si="1588">AQ120+(365/12)</f>
        <v>3772.6666666666601</v>
      </c>
      <c r="AR121" s="11">
        <f t="shared" si="1499"/>
        <v>-50815.034706052298</v>
      </c>
      <c r="AS121" s="6">
        <f t="shared" si="1588"/>
        <v>3772.6666666666601</v>
      </c>
      <c r="AT121" s="11">
        <f t="shared" si="1500"/>
        <v>-50815.034706052298</v>
      </c>
      <c r="AU121" s="6">
        <f t="shared" ref="AU121:AW121" si="1589">AU120+(365/12)</f>
        <v>3772.6666666666601</v>
      </c>
      <c r="AV121" s="11">
        <f t="shared" si="1502"/>
        <v>-50815.034706052298</v>
      </c>
      <c r="AW121" s="6">
        <f t="shared" si="1589"/>
        <v>3772.6666666666601</v>
      </c>
      <c r="AX121" s="11">
        <f t="shared" si="1503"/>
        <v>-50815.034706052298</v>
      </c>
      <c r="AY121" s="6">
        <f t="shared" ref="AY121:BA121" si="1590">AY120+(365/12)</f>
        <v>3772.6666666666601</v>
      </c>
      <c r="AZ121" s="11">
        <f t="shared" si="1505"/>
        <v>-50815.034706052298</v>
      </c>
      <c r="BA121" s="6">
        <f t="shared" si="1590"/>
        <v>3772.6666666666601</v>
      </c>
      <c r="BB121" s="11">
        <f t="shared" si="1506"/>
        <v>-50815.034706052298</v>
      </c>
      <c r="BC121" s="6">
        <f t="shared" ref="BC121:BE121" si="1591">BC120+(365/12)</f>
        <v>3772.6666666666601</v>
      </c>
      <c r="BD121" s="11">
        <f t="shared" si="1508"/>
        <v>-50815.034706052298</v>
      </c>
      <c r="BE121" s="6">
        <f t="shared" si="1591"/>
        <v>3772.6666666666601</v>
      </c>
      <c r="BF121" s="11">
        <f t="shared" si="1509"/>
        <v>-50815.034706052298</v>
      </c>
      <c r="BG121" s="6">
        <f t="shared" ref="BG121:BI121" si="1592">BG120+(365/12)</f>
        <v>3772.6666666666601</v>
      </c>
      <c r="BH121" s="11">
        <f t="shared" si="1511"/>
        <v>-50815.034706052298</v>
      </c>
      <c r="BI121" s="6">
        <f t="shared" si="1592"/>
        <v>3772.6666666666601</v>
      </c>
      <c r="BJ121" s="11">
        <f t="shared" si="1512"/>
        <v>-50815.034706052298</v>
      </c>
      <c r="BK121" s="6">
        <f t="shared" ref="BK121:BM121" si="1593">BK120+(365/12)</f>
        <v>3772.6666666666601</v>
      </c>
      <c r="BL121" s="11">
        <f t="shared" si="1514"/>
        <v>-50815.034706052298</v>
      </c>
      <c r="BM121" s="6">
        <f t="shared" si="1593"/>
        <v>3772.6666666666601</v>
      </c>
      <c r="BN121" s="11">
        <f t="shared" si="1515"/>
        <v>-50815.034706052298</v>
      </c>
      <c r="BO121" s="6">
        <f t="shared" ref="BO121:BQ121" si="1594">BO120+(365/12)</f>
        <v>3772.6666666666601</v>
      </c>
      <c r="BP121" s="11">
        <f t="shared" si="1517"/>
        <v>-50815.034706052298</v>
      </c>
      <c r="BQ121" s="6">
        <f t="shared" si="1594"/>
        <v>3772.6666666666601</v>
      </c>
      <c r="BR121" s="11">
        <f t="shared" si="1518"/>
        <v>-50815.034706052298</v>
      </c>
      <c r="BS121" s="6">
        <f t="shared" ref="BS121:BU121" si="1595">BS120+(365/12)</f>
        <v>3772.6666666666601</v>
      </c>
      <c r="BT121" s="11">
        <f t="shared" si="1520"/>
        <v>-50815.034706052298</v>
      </c>
      <c r="BU121" s="6">
        <f t="shared" si="1595"/>
        <v>3772.6666666666601</v>
      </c>
      <c r="BV121" s="11">
        <f t="shared" si="1521"/>
        <v>-50815.034706052298</v>
      </c>
      <c r="BW121" s="6">
        <f t="shared" si="838"/>
        <v>3772.6666666666601</v>
      </c>
      <c r="BX121" s="11">
        <f t="shared" si="1522"/>
        <v>-50815.034706052298</v>
      </c>
      <c r="BY121" s="82">
        <f t="shared" si="838"/>
        <v>3772.6666666666601</v>
      </c>
      <c r="BZ121" s="11">
        <f t="shared" si="1523"/>
        <v>-50815.034706052298</v>
      </c>
      <c r="CA121" s="4"/>
    </row>
    <row r="122" spans="1:79">
      <c r="A122" s="1" t="str">
        <f t="shared" si="1070"/>
        <v/>
      </c>
      <c r="B122" s="1">
        <f t="shared" si="892"/>
        <v>116</v>
      </c>
      <c r="C122" s="13">
        <f t="shared" si="906"/>
        <v>1228154.1344268091</v>
      </c>
      <c r="D122" s="2">
        <f t="shared" si="907"/>
        <v>47863.661751499727</v>
      </c>
      <c r="E122" s="15">
        <f t="shared" si="877"/>
        <v>10261.418996636232</v>
      </c>
      <c r="F122" s="15">
        <f t="shared" si="1238"/>
        <v>37602.242754863495</v>
      </c>
      <c r="G122" s="21">
        <f t="shared" si="1239"/>
        <v>10261.418996636232</v>
      </c>
      <c r="H122" s="19">
        <f>'rent cash flow (do not modify)'!D121</f>
        <v>0</v>
      </c>
      <c r="I122" s="22">
        <f>'rent cash flow (do not modify)'!E121</f>
        <v>35000</v>
      </c>
      <c r="J122" s="21">
        <f t="shared" si="893"/>
        <v>5468.426363421805</v>
      </c>
      <c r="K122" s="15">
        <f t="shared" si="908"/>
        <v>416.66666666666669</v>
      </c>
      <c r="L122" s="15">
        <f t="shared" si="909"/>
        <v>83.333333333333329</v>
      </c>
      <c r="M122" s="16">
        <f t="shared" si="910"/>
        <v>166.66666666666666</v>
      </c>
      <c r="N122" s="15">
        <f t="shared" si="911"/>
        <v>83.333333333333329</v>
      </c>
      <c r="O122" s="7">
        <f t="shared" si="1240"/>
        <v>10399.999999999998</v>
      </c>
      <c r="P122" s="15">
        <f t="shared" si="878"/>
        <v>-3213.5999999999995</v>
      </c>
      <c r="Q122" s="21">
        <f t="shared" si="879"/>
        <v>-50911.309644960937</v>
      </c>
      <c r="R122" s="4"/>
      <c r="S122" s="6">
        <f t="shared" si="912"/>
        <v>3803.0833333333267</v>
      </c>
      <c r="T122" s="10"/>
      <c r="U122" s="6">
        <f t="shared" si="912"/>
        <v>3803.0833333333267</v>
      </c>
      <c r="W122" s="6">
        <f t="shared" si="912"/>
        <v>3803.0833333333267</v>
      </c>
      <c r="Y122" s="6">
        <f t="shared" si="913"/>
        <v>3803.0833333333267</v>
      </c>
      <c r="AA122" s="6">
        <f t="shared" ref="AA122:AC122" si="1596">AA121+(365/12)</f>
        <v>3803.0833333333267</v>
      </c>
      <c r="AC122" s="6">
        <f t="shared" si="1596"/>
        <v>3803.0833333333267</v>
      </c>
      <c r="AE122" s="6">
        <f t="shared" ref="AE122:AG122" si="1597">AE121+(365/12)</f>
        <v>3803.0833333333267</v>
      </c>
      <c r="AG122" s="6">
        <f t="shared" si="1597"/>
        <v>3803.0833333333267</v>
      </c>
      <c r="AI122" s="6">
        <f t="shared" ref="AI122:AK122" si="1598">AI121+(365/12)</f>
        <v>3803.0833333333267</v>
      </c>
      <c r="AK122" s="6">
        <f t="shared" si="1598"/>
        <v>3803.0833333333267</v>
      </c>
      <c r="AL122" s="11">
        <f t="shared" si="1494"/>
        <v>-50911.309644960937</v>
      </c>
      <c r="AM122" s="6">
        <f t="shared" ref="AM122:AO122" si="1599">AM121+(365/12)</f>
        <v>3803.0833333333267</v>
      </c>
      <c r="AN122" s="11">
        <f t="shared" si="1496"/>
        <v>-50911.309644960937</v>
      </c>
      <c r="AO122" s="6">
        <f t="shared" si="1599"/>
        <v>3803.0833333333267</v>
      </c>
      <c r="AP122" s="11">
        <f t="shared" si="1497"/>
        <v>-50911.309644960937</v>
      </c>
      <c r="AQ122" s="6">
        <f t="shared" ref="AQ122:AS122" si="1600">AQ121+(365/12)</f>
        <v>3803.0833333333267</v>
      </c>
      <c r="AR122" s="11">
        <f t="shared" si="1499"/>
        <v>-50911.309644960937</v>
      </c>
      <c r="AS122" s="6">
        <f t="shared" si="1600"/>
        <v>3803.0833333333267</v>
      </c>
      <c r="AT122" s="11">
        <f t="shared" si="1500"/>
        <v>-50911.309644960937</v>
      </c>
      <c r="AU122" s="6">
        <f t="shared" ref="AU122:AW122" si="1601">AU121+(365/12)</f>
        <v>3803.0833333333267</v>
      </c>
      <c r="AV122" s="11">
        <f t="shared" si="1502"/>
        <v>-50911.309644960937</v>
      </c>
      <c r="AW122" s="6">
        <f t="shared" si="1601"/>
        <v>3803.0833333333267</v>
      </c>
      <c r="AX122" s="11">
        <f t="shared" si="1503"/>
        <v>-50911.309644960937</v>
      </c>
      <c r="AY122" s="6">
        <f t="shared" ref="AY122:BA122" si="1602">AY121+(365/12)</f>
        <v>3803.0833333333267</v>
      </c>
      <c r="AZ122" s="11">
        <f t="shared" si="1505"/>
        <v>-50911.309644960937</v>
      </c>
      <c r="BA122" s="6">
        <f t="shared" si="1602"/>
        <v>3803.0833333333267</v>
      </c>
      <c r="BB122" s="11">
        <f t="shared" si="1506"/>
        <v>-50911.309644960937</v>
      </c>
      <c r="BC122" s="6">
        <f t="shared" ref="BC122:BE122" si="1603">BC121+(365/12)</f>
        <v>3803.0833333333267</v>
      </c>
      <c r="BD122" s="11">
        <f t="shared" si="1508"/>
        <v>-50911.309644960937</v>
      </c>
      <c r="BE122" s="6">
        <f t="shared" si="1603"/>
        <v>3803.0833333333267</v>
      </c>
      <c r="BF122" s="11">
        <f t="shared" si="1509"/>
        <v>-50911.309644960937</v>
      </c>
      <c r="BG122" s="6">
        <f t="shared" ref="BG122:BI122" si="1604">BG121+(365/12)</f>
        <v>3803.0833333333267</v>
      </c>
      <c r="BH122" s="11">
        <f t="shared" si="1511"/>
        <v>-50911.309644960937</v>
      </c>
      <c r="BI122" s="6">
        <f t="shared" si="1604"/>
        <v>3803.0833333333267</v>
      </c>
      <c r="BJ122" s="11">
        <f t="shared" si="1512"/>
        <v>-50911.309644960937</v>
      </c>
      <c r="BK122" s="6">
        <f t="shared" ref="BK122:BM122" si="1605">BK121+(365/12)</f>
        <v>3803.0833333333267</v>
      </c>
      <c r="BL122" s="11">
        <f t="shared" si="1514"/>
        <v>-50911.309644960937</v>
      </c>
      <c r="BM122" s="6">
        <f t="shared" si="1605"/>
        <v>3803.0833333333267</v>
      </c>
      <c r="BN122" s="11">
        <f t="shared" si="1515"/>
        <v>-50911.309644960937</v>
      </c>
      <c r="BO122" s="6">
        <f t="shared" ref="BO122:BQ122" si="1606">BO121+(365/12)</f>
        <v>3803.0833333333267</v>
      </c>
      <c r="BP122" s="11">
        <f t="shared" si="1517"/>
        <v>-50911.309644960937</v>
      </c>
      <c r="BQ122" s="6">
        <f t="shared" si="1606"/>
        <v>3803.0833333333267</v>
      </c>
      <c r="BR122" s="11">
        <f t="shared" si="1518"/>
        <v>-50911.309644960937</v>
      </c>
      <c r="BS122" s="6">
        <f t="shared" ref="BS122:BU122" si="1607">BS121+(365/12)</f>
        <v>3803.0833333333267</v>
      </c>
      <c r="BT122" s="11">
        <f t="shared" si="1520"/>
        <v>-50911.309644960937</v>
      </c>
      <c r="BU122" s="6">
        <f t="shared" si="1607"/>
        <v>3803.0833333333267</v>
      </c>
      <c r="BV122" s="11">
        <f t="shared" si="1521"/>
        <v>-50911.309644960937</v>
      </c>
      <c r="BW122" s="6">
        <f t="shared" si="838"/>
        <v>3803.0833333333267</v>
      </c>
      <c r="BX122" s="11">
        <f t="shared" si="1522"/>
        <v>-50911.309644960937</v>
      </c>
      <c r="BY122" s="82">
        <f t="shared" si="838"/>
        <v>3803.0833333333267</v>
      </c>
      <c r="BZ122" s="11">
        <f t="shared" si="1523"/>
        <v>-50911.309644960937</v>
      </c>
      <c r="CA122" s="4"/>
    </row>
    <row r="123" spans="1:79">
      <c r="A123" s="1" t="str">
        <f t="shared" si="1070"/>
        <v/>
      </c>
      <c r="B123" s="1">
        <f t="shared" si="892"/>
        <v>117</v>
      </c>
      <c r="C123" s="13">
        <f t="shared" si="906"/>
        <v>1190551.8916719456</v>
      </c>
      <c r="D123" s="2">
        <f t="shared" si="907"/>
        <v>47863.661751499727</v>
      </c>
      <c r="E123" s="15">
        <f t="shared" si="877"/>
        <v>9947.2464043655036</v>
      </c>
      <c r="F123" s="15">
        <f t="shared" si="1238"/>
        <v>37916.415347134222</v>
      </c>
      <c r="G123" s="21">
        <f t="shared" si="1239"/>
        <v>9947.2464043655036</v>
      </c>
      <c r="H123" s="19">
        <f>'rent cash flow (do not modify)'!D122</f>
        <v>0</v>
      </c>
      <c r="I123" s="22">
        <f>'rent cash flow (do not modify)'!E122</f>
        <v>35000</v>
      </c>
      <c r="J123" s="21">
        <f t="shared" si="893"/>
        <v>5468.426363421805</v>
      </c>
      <c r="K123" s="15">
        <f t="shared" si="908"/>
        <v>416.66666666666669</v>
      </c>
      <c r="L123" s="15">
        <f t="shared" si="909"/>
        <v>83.333333333333329</v>
      </c>
      <c r="M123" s="16">
        <f t="shared" si="910"/>
        <v>166.66666666666666</v>
      </c>
      <c r="N123" s="15">
        <f t="shared" si="911"/>
        <v>83.333333333333329</v>
      </c>
      <c r="O123" s="7">
        <f t="shared" si="1240"/>
        <v>10399.999999999998</v>
      </c>
      <c r="P123" s="15">
        <f t="shared" si="878"/>
        <v>-3213.5999999999995</v>
      </c>
      <c r="Q123" s="21">
        <f t="shared" si="879"/>
        <v>-51008.388975972593</v>
      </c>
      <c r="R123" s="4"/>
      <c r="S123" s="6">
        <f t="shared" si="912"/>
        <v>3833.4999999999932</v>
      </c>
      <c r="T123" s="10"/>
      <c r="U123" s="6">
        <f t="shared" si="912"/>
        <v>3833.4999999999932</v>
      </c>
      <c r="W123" s="6">
        <f t="shared" si="912"/>
        <v>3833.4999999999932</v>
      </c>
      <c r="Y123" s="6">
        <f t="shared" si="913"/>
        <v>3833.4999999999932</v>
      </c>
      <c r="AA123" s="6">
        <f t="shared" ref="AA123:AC123" si="1608">AA122+(365/12)</f>
        <v>3833.4999999999932</v>
      </c>
      <c r="AC123" s="6">
        <f t="shared" si="1608"/>
        <v>3833.4999999999932</v>
      </c>
      <c r="AE123" s="6">
        <f t="shared" ref="AE123:AG123" si="1609">AE122+(365/12)</f>
        <v>3833.4999999999932</v>
      </c>
      <c r="AG123" s="6">
        <f t="shared" si="1609"/>
        <v>3833.4999999999932</v>
      </c>
      <c r="AI123" s="6">
        <f t="shared" ref="AI123:AK123" si="1610">AI122+(365/12)</f>
        <v>3833.4999999999932</v>
      </c>
      <c r="AK123" s="6">
        <f t="shared" si="1610"/>
        <v>3833.4999999999932</v>
      </c>
      <c r="AL123" s="11">
        <f t="shared" si="1494"/>
        <v>-51008.388975972593</v>
      </c>
      <c r="AM123" s="6">
        <f t="shared" ref="AM123:AO123" si="1611">AM122+(365/12)</f>
        <v>3833.4999999999932</v>
      </c>
      <c r="AN123" s="11">
        <f t="shared" si="1496"/>
        <v>-51008.388975972593</v>
      </c>
      <c r="AO123" s="6">
        <f t="shared" si="1611"/>
        <v>3833.4999999999932</v>
      </c>
      <c r="AP123" s="11">
        <f t="shared" si="1497"/>
        <v>-51008.388975972593</v>
      </c>
      <c r="AQ123" s="6">
        <f t="shared" ref="AQ123:AS123" si="1612">AQ122+(365/12)</f>
        <v>3833.4999999999932</v>
      </c>
      <c r="AR123" s="11">
        <f t="shared" si="1499"/>
        <v>-51008.388975972593</v>
      </c>
      <c r="AS123" s="6">
        <f t="shared" si="1612"/>
        <v>3833.4999999999932</v>
      </c>
      <c r="AT123" s="11">
        <f t="shared" si="1500"/>
        <v>-51008.388975972593</v>
      </c>
      <c r="AU123" s="6">
        <f t="shared" ref="AU123:AW123" si="1613">AU122+(365/12)</f>
        <v>3833.4999999999932</v>
      </c>
      <c r="AV123" s="11">
        <f t="shared" si="1502"/>
        <v>-51008.388975972593</v>
      </c>
      <c r="AW123" s="6">
        <f t="shared" si="1613"/>
        <v>3833.4999999999932</v>
      </c>
      <c r="AX123" s="11">
        <f t="shared" si="1503"/>
        <v>-51008.388975972593</v>
      </c>
      <c r="AY123" s="6">
        <f t="shared" ref="AY123:BA123" si="1614">AY122+(365/12)</f>
        <v>3833.4999999999932</v>
      </c>
      <c r="AZ123" s="11">
        <f t="shared" si="1505"/>
        <v>-51008.388975972593</v>
      </c>
      <c r="BA123" s="6">
        <f t="shared" si="1614"/>
        <v>3833.4999999999932</v>
      </c>
      <c r="BB123" s="11">
        <f t="shared" si="1506"/>
        <v>-51008.388975972593</v>
      </c>
      <c r="BC123" s="6">
        <f t="shared" ref="BC123:BE123" si="1615">BC122+(365/12)</f>
        <v>3833.4999999999932</v>
      </c>
      <c r="BD123" s="11">
        <f t="shared" si="1508"/>
        <v>-51008.388975972593</v>
      </c>
      <c r="BE123" s="6">
        <f t="shared" si="1615"/>
        <v>3833.4999999999932</v>
      </c>
      <c r="BF123" s="11">
        <f t="shared" si="1509"/>
        <v>-51008.388975972593</v>
      </c>
      <c r="BG123" s="6">
        <f t="shared" ref="BG123:BI123" si="1616">BG122+(365/12)</f>
        <v>3833.4999999999932</v>
      </c>
      <c r="BH123" s="11">
        <f t="shared" si="1511"/>
        <v>-51008.388975972593</v>
      </c>
      <c r="BI123" s="6">
        <f t="shared" si="1616"/>
        <v>3833.4999999999932</v>
      </c>
      <c r="BJ123" s="11">
        <f t="shared" si="1512"/>
        <v>-51008.388975972593</v>
      </c>
      <c r="BK123" s="6">
        <f t="shared" ref="BK123:BM123" si="1617">BK122+(365/12)</f>
        <v>3833.4999999999932</v>
      </c>
      <c r="BL123" s="11">
        <f t="shared" si="1514"/>
        <v>-51008.388975972593</v>
      </c>
      <c r="BM123" s="6">
        <f t="shared" si="1617"/>
        <v>3833.4999999999932</v>
      </c>
      <c r="BN123" s="11">
        <f t="shared" si="1515"/>
        <v>-51008.388975972593</v>
      </c>
      <c r="BO123" s="6">
        <f t="shared" ref="BO123:BQ123" si="1618">BO122+(365/12)</f>
        <v>3833.4999999999932</v>
      </c>
      <c r="BP123" s="11">
        <f t="shared" si="1517"/>
        <v>-51008.388975972593</v>
      </c>
      <c r="BQ123" s="6">
        <f t="shared" si="1618"/>
        <v>3833.4999999999932</v>
      </c>
      <c r="BR123" s="11">
        <f t="shared" si="1518"/>
        <v>-51008.388975972593</v>
      </c>
      <c r="BS123" s="6">
        <f t="shared" ref="BS123:BU123" si="1619">BS122+(365/12)</f>
        <v>3833.4999999999932</v>
      </c>
      <c r="BT123" s="11">
        <f t="shared" si="1520"/>
        <v>-51008.388975972593</v>
      </c>
      <c r="BU123" s="6">
        <f t="shared" si="1619"/>
        <v>3833.4999999999932</v>
      </c>
      <c r="BV123" s="11">
        <f t="shared" si="1521"/>
        <v>-51008.388975972593</v>
      </c>
      <c r="BW123" s="6">
        <f t="shared" si="838"/>
        <v>3833.4999999999932</v>
      </c>
      <c r="BX123" s="11">
        <f t="shared" si="1522"/>
        <v>-51008.388975972593</v>
      </c>
      <c r="BY123" s="82">
        <f t="shared" si="838"/>
        <v>3833.4999999999932</v>
      </c>
      <c r="BZ123" s="11">
        <f t="shared" si="1523"/>
        <v>-51008.388975972593</v>
      </c>
      <c r="CA123" s="4"/>
    </row>
    <row r="124" spans="1:79">
      <c r="A124" s="1" t="str">
        <f t="shared" si="1070"/>
        <v/>
      </c>
      <c r="B124" s="1">
        <f t="shared" si="892"/>
        <v>118</v>
      </c>
      <c r="C124" s="13">
        <f t="shared" si="906"/>
        <v>1152635.4763248113</v>
      </c>
      <c r="D124" s="2">
        <f t="shared" si="907"/>
        <v>47863.661751499727</v>
      </c>
      <c r="E124" s="15">
        <f t="shared" si="877"/>
        <v>9630.4488511748223</v>
      </c>
      <c r="F124" s="15">
        <f t="shared" si="1238"/>
        <v>38233.212900324907</v>
      </c>
      <c r="G124" s="21">
        <f t="shared" si="1239"/>
        <v>9630.4488511748223</v>
      </c>
      <c r="H124" s="19">
        <f>'rent cash flow (do not modify)'!D123</f>
        <v>0</v>
      </c>
      <c r="I124" s="22">
        <f>'rent cash flow (do not modify)'!E123</f>
        <v>35000</v>
      </c>
      <c r="J124" s="21">
        <f t="shared" si="893"/>
        <v>5468.426363421805</v>
      </c>
      <c r="K124" s="15">
        <f t="shared" si="908"/>
        <v>416.66666666666669</v>
      </c>
      <c r="L124" s="15">
        <f t="shared" si="909"/>
        <v>83.333333333333329</v>
      </c>
      <c r="M124" s="16">
        <f t="shared" si="910"/>
        <v>166.66666666666666</v>
      </c>
      <c r="N124" s="15">
        <f t="shared" si="911"/>
        <v>83.333333333333329</v>
      </c>
      <c r="O124" s="7">
        <f t="shared" si="1240"/>
        <v>10399.999999999998</v>
      </c>
      <c r="P124" s="15">
        <f t="shared" si="878"/>
        <v>-3213.5999999999995</v>
      </c>
      <c r="Q124" s="21">
        <f t="shared" si="879"/>
        <v>-51106.279419908518</v>
      </c>
      <c r="R124" s="4"/>
      <c r="S124" s="6">
        <f t="shared" si="912"/>
        <v>3863.9166666666597</v>
      </c>
      <c r="T124" s="10"/>
      <c r="U124" s="6">
        <f t="shared" si="912"/>
        <v>3863.9166666666597</v>
      </c>
      <c r="W124" s="6">
        <f t="shared" si="912"/>
        <v>3863.9166666666597</v>
      </c>
      <c r="Y124" s="6">
        <f t="shared" si="913"/>
        <v>3863.9166666666597</v>
      </c>
      <c r="AA124" s="6">
        <f t="shared" ref="AA124:AC124" si="1620">AA123+(365/12)</f>
        <v>3863.9166666666597</v>
      </c>
      <c r="AC124" s="6">
        <f t="shared" si="1620"/>
        <v>3863.9166666666597</v>
      </c>
      <c r="AE124" s="6">
        <f t="shared" ref="AE124:AG124" si="1621">AE123+(365/12)</f>
        <v>3863.9166666666597</v>
      </c>
      <c r="AG124" s="6">
        <f t="shared" si="1621"/>
        <v>3863.9166666666597</v>
      </c>
      <c r="AI124" s="6">
        <f t="shared" ref="AI124:AK124" si="1622">AI123+(365/12)</f>
        <v>3863.9166666666597</v>
      </c>
      <c r="AK124" s="6">
        <f t="shared" si="1622"/>
        <v>3863.9166666666597</v>
      </c>
      <c r="AL124" s="11">
        <f t="shared" si="1494"/>
        <v>-51106.279419908518</v>
      </c>
      <c r="AM124" s="6">
        <f t="shared" ref="AM124:AO124" si="1623">AM123+(365/12)</f>
        <v>3863.9166666666597</v>
      </c>
      <c r="AN124" s="11">
        <f t="shared" si="1496"/>
        <v>-51106.279419908518</v>
      </c>
      <c r="AO124" s="6">
        <f t="shared" si="1623"/>
        <v>3863.9166666666597</v>
      </c>
      <c r="AP124" s="11">
        <f t="shared" si="1497"/>
        <v>-51106.279419908518</v>
      </c>
      <c r="AQ124" s="6">
        <f t="shared" ref="AQ124:AS124" si="1624">AQ123+(365/12)</f>
        <v>3863.9166666666597</v>
      </c>
      <c r="AR124" s="11">
        <f t="shared" si="1499"/>
        <v>-51106.279419908518</v>
      </c>
      <c r="AS124" s="6">
        <f t="shared" si="1624"/>
        <v>3863.9166666666597</v>
      </c>
      <c r="AT124" s="11">
        <f t="shared" si="1500"/>
        <v>-51106.279419908518</v>
      </c>
      <c r="AU124" s="6">
        <f t="shared" ref="AU124:AW124" si="1625">AU123+(365/12)</f>
        <v>3863.9166666666597</v>
      </c>
      <c r="AV124" s="11">
        <f t="shared" si="1502"/>
        <v>-51106.279419908518</v>
      </c>
      <c r="AW124" s="6">
        <f t="shared" si="1625"/>
        <v>3863.9166666666597</v>
      </c>
      <c r="AX124" s="11">
        <f t="shared" si="1503"/>
        <v>-51106.279419908518</v>
      </c>
      <c r="AY124" s="6">
        <f t="shared" ref="AY124:BA124" si="1626">AY123+(365/12)</f>
        <v>3863.9166666666597</v>
      </c>
      <c r="AZ124" s="11">
        <f t="shared" si="1505"/>
        <v>-51106.279419908518</v>
      </c>
      <c r="BA124" s="6">
        <f t="shared" si="1626"/>
        <v>3863.9166666666597</v>
      </c>
      <c r="BB124" s="11">
        <f t="shared" si="1506"/>
        <v>-51106.279419908518</v>
      </c>
      <c r="BC124" s="6">
        <f t="shared" ref="BC124:BE124" si="1627">BC123+(365/12)</f>
        <v>3863.9166666666597</v>
      </c>
      <c r="BD124" s="11">
        <f t="shared" si="1508"/>
        <v>-51106.279419908518</v>
      </c>
      <c r="BE124" s="6">
        <f t="shared" si="1627"/>
        <v>3863.9166666666597</v>
      </c>
      <c r="BF124" s="11">
        <f t="shared" si="1509"/>
        <v>-51106.279419908518</v>
      </c>
      <c r="BG124" s="6">
        <f t="shared" ref="BG124:BI124" si="1628">BG123+(365/12)</f>
        <v>3863.9166666666597</v>
      </c>
      <c r="BH124" s="11">
        <f t="shared" si="1511"/>
        <v>-51106.279419908518</v>
      </c>
      <c r="BI124" s="6">
        <f t="shared" si="1628"/>
        <v>3863.9166666666597</v>
      </c>
      <c r="BJ124" s="11">
        <f t="shared" si="1512"/>
        <v>-51106.279419908518</v>
      </c>
      <c r="BK124" s="6">
        <f t="shared" ref="BK124:BM124" si="1629">BK123+(365/12)</f>
        <v>3863.9166666666597</v>
      </c>
      <c r="BL124" s="11">
        <f t="shared" si="1514"/>
        <v>-51106.279419908518</v>
      </c>
      <c r="BM124" s="6">
        <f t="shared" si="1629"/>
        <v>3863.9166666666597</v>
      </c>
      <c r="BN124" s="11">
        <f t="shared" si="1515"/>
        <v>-51106.279419908518</v>
      </c>
      <c r="BO124" s="6">
        <f t="shared" ref="BO124:BQ124" si="1630">BO123+(365/12)</f>
        <v>3863.9166666666597</v>
      </c>
      <c r="BP124" s="11">
        <f t="shared" si="1517"/>
        <v>-51106.279419908518</v>
      </c>
      <c r="BQ124" s="6">
        <f t="shared" si="1630"/>
        <v>3863.9166666666597</v>
      </c>
      <c r="BR124" s="11">
        <f t="shared" si="1518"/>
        <v>-51106.279419908518</v>
      </c>
      <c r="BS124" s="6">
        <f t="shared" ref="BS124:BU124" si="1631">BS123+(365/12)</f>
        <v>3863.9166666666597</v>
      </c>
      <c r="BT124" s="11">
        <f t="shared" si="1520"/>
        <v>-51106.279419908518</v>
      </c>
      <c r="BU124" s="6">
        <f t="shared" si="1631"/>
        <v>3863.9166666666597</v>
      </c>
      <c r="BV124" s="11">
        <f t="shared" si="1521"/>
        <v>-51106.279419908518</v>
      </c>
      <c r="BW124" s="6">
        <f t="shared" si="838"/>
        <v>3863.9166666666597</v>
      </c>
      <c r="BX124" s="11">
        <f t="shared" si="1522"/>
        <v>-51106.279419908518</v>
      </c>
      <c r="BY124" s="82">
        <f t="shared" si="838"/>
        <v>3863.9166666666597</v>
      </c>
      <c r="BZ124" s="11">
        <f t="shared" si="1523"/>
        <v>-51106.279419908518</v>
      </c>
      <c r="CA124" s="4"/>
    </row>
    <row r="125" spans="1:79">
      <c r="A125" s="1" t="str">
        <f t="shared" si="1070"/>
        <v/>
      </c>
      <c r="B125" s="1">
        <f t="shared" si="892"/>
        <v>119</v>
      </c>
      <c r="C125" s="13">
        <f t="shared" si="906"/>
        <v>1114402.2634244864</v>
      </c>
      <c r="D125" s="2">
        <f t="shared" si="907"/>
        <v>47863.661751499727</v>
      </c>
      <c r="E125" s="15">
        <f t="shared" si="877"/>
        <v>9311.0044051070363</v>
      </c>
      <c r="F125" s="15">
        <f t="shared" si="1238"/>
        <v>38552.657346392691</v>
      </c>
      <c r="G125" s="21">
        <f t="shared" si="1239"/>
        <v>9311.0044051070363</v>
      </c>
      <c r="H125" s="19">
        <f>'rent cash flow (do not modify)'!D124</f>
        <v>0</v>
      </c>
      <c r="I125" s="22">
        <f>'rent cash flow (do not modify)'!E124</f>
        <v>35000</v>
      </c>
      <c r="J125" s="21">
        <f t="shared" si="893"/>
        <v>5468.426363421805</v>
      </c>
      <c r="K125" s="15">
        <f t="shared" si="908"/>
        <v>416.66666666666669</v>
      </c>
      <c r="L125" s="15">
        <f t="shared" si="909"/>
        <v>83.333333333333329</v>
      </c>
      <c r="M125" s="16">
        <f t="shared" si="910"/>
        <v>166.66666666666666</v>
      </c>
      <c r="N125" s="15">
        <f t="shared" si="911"/>
        <v>83.333333333333329</v>
      </c>
      <c r="O125" s="7">
        <f t="shared" si="1240"/>
        <v>10399.999999999998</v>
      </c>
      <c r="P125" s="15">
        <f t="shared" si="878"/>
        <v>-3213.5999999999995</v>
      </c>
      <c r="Q125" s="21">
        <f t="shared" si="879"/>
        <v>-51204.987753743459</v>
      </c>
      <c r="R125" s="4"/>
      <c r="S125" s="6">
        <f t="shared" si="912"/>
        <v>3894.3333333333262</v>
      </c>
      <c r="T125" s="10"/>
      <c r="U125" s="6">
        <f t="shared" si="912"/>
        <v>3894.3333333333262</v>
      </c>
      <c r="W125" s="6">
        <f t="shared" si="912"/>
        <v>3894.3333333333262</v>
      </c>
      <c r="Y125" s="6">
        <f t="shared" si="913"/>
        <v>3894.3333333333262</v>
      </c>
      <c r="AA125" s="6">
        <f t="shared" ref="AA125:AC125" si="1632">AA124+(365/12)</f>
        <v>3894.3333333333262</v>
      </c>
      <c r="AC125" s="6">
        <f t="shared" si="1632"/>
        <v>3894.3333333333262</v>
      </c>
      <c r="AE125" s="6">
        <f t="shared" ref="AE125:AG125" si="1633">AE124+(365/12)</f>
        <v>3894.3333333333262</v>
      </c>
      <c r="AG125" s="6">
        <f t="shared" si="1633"/>
        <v>3894.3333333333262</v>
      </c>
      <c r="AI125" s="6">
        <f t="shared" ref="AI125:AK125" si="1634">AI124+(365/12)</f>
        <v>3894.3333333333262</v>
      </c>
      <c r="AK125" s="6">
        <f t="shared" si="1634"/>
        <v>3894.3333333333262</v>
      </c>
      <c r="AL125" s="11">
        <f t="shared" si="1494"/>
        <v>-51204.987753743459</v>
      </c>
      <c r="AM125" s="6">
        <f t="shared" ref="AM125:AO125" si="1635">AM124+(365/12)</f>
        <v>3894.3333333333262</v>
      </c>
      <c r="AN125" s="11">
        <f t="shared" si="1496"/>
        <v>-51204.987753743459</v>
      </c>
      <c r="AO125" s="6">
        <f t="shared" si="1635"/>
        <v>3894.3333333333262</v>
      </c>
      <c r="AP125" s="11">
        <f t="shared" si="1497"/>
        <v>-51204.987753743459</v>
      </c>
      <c r="AQ125" s="6">
        <f t="shared" ref="AQ125:AS125" si="1636">AQ124+(365/12)</f>
        <v>3894.3333333333262</v>
      </c>
      <c r="AR125" s="11">
        <f t="shared" si="1499"/>
        <v>-51204.987753743459</v>
      </c>
      <c r="AS125" s="6">
        <f t="shared" si="1636"/>
        <v>3894.3333333333262</v>
      </c>
      <c r="AT125" s="11">
        <f t="shared" si="1500"/>
        <v>-51204.987753743459</v>
      </c>
      <c r="AU125" s="6">
        <f t="shared" ref="AU125:AW125" si="1637">AU124+(365/12)</f>
        <v>3894.3333333333262</v>
      </c>
      <c r="AV125" s="11">
        <f t="shared" si="1502"/>
        <v>-51204.987753743459</v>
      </c>
      <c r="AW125" s="6">
        <f t="shared" si="1637"/>
        <v>3894.3333333333262</v>
      </c>
      <c r="AX125" s="11">
        <f t="shared" si="1503"/>
        <v>-51204.987753743459</v>
      </c>
      <c r="AY125" s="6">
        <f t="shared" ref="AY125:BA125" si="1638">AY124+(365/12)</f>
        <v>3894.3333333333262</v>
      </c>
      <c r="AZ125" s="11">
        <f t="shared" si="1505"/>
        <v>-51204.987753743459</v>
      </c>
      <c r="BA125" s="6">
        <f t="shared" si="1638"/>
        <v>3894.3333333333262</v>
      </c>
      <c r="BB125" s="11">
        <f t="shared" si="1506"/>
        <v>-51204.987753743459</v>
      </c>
      <c r="BC125" s="6">
        <f t="shared" ref="BC125:BE125" si="1639">BC124+(365/12)</f>
        <v>3894.3333333333262</v>
      </c>
      <c r="BD125" s="11">
        <f t="shared" si="1508"/>
        <v>-51204.987753743459</v>
      </c>
      <c r="BE125" s="6">
        <f t="shared" si="1639"/>
        <v>3894.3333333333262</v>
      </c>
      <c r="BF125" s="11">
        <f t="shared" si="1509"/>
        <v>-51204.987753743459</v>
      </c>
      <c r="BG125" s="6">
        <f t="shared" ref="BG125:BI125" si="1640">BG124+(365/12)</f>
        <v>3894.3333333333262</v>
      </c>
      <c r="BH125" s="11">
        <f t="shared" si="1511"/>
        <v>-51204.987753743459</v>
      </c>
      <c r="BI125" s="6">
        <f t="shared" si="1640"/>
        <v>3894.3333333333262</v>
      </c>
      <c r="BJ125" s="11">
        <f t="shared" si="1512"/>
        <v>-51204.987753743459</v>
      </c>
      <c r="BK125" s="6">
        <f t="shared" ref="BK125:BM125" si="1641">BK124+(365/12)</f>
        <v>3894.3333333333262</v>
      </c>
      <c r="BL125" s="11">
        <f t="shared" si="1514"/>
        <v>-51204.987753743459</v>
      </c>
      <c r="BM125" s="6">
        <f t="shared" si="1641"/>
        <v>3894.3333333333262</v>
      </c>
      <c r="BN125" s="11">
        <f t="shared" si="1515"/>
        <v>-51204.987753743459</v>
      </c>
      <c r="BO125" s="6">
        <f t="shared" ref="BO125:BQ125" si="1642">BO124+(365/12)</f>
        <v>3894.3333333333262</v>
      </c>
      <c r="BP125" s="11">
        <f t="shared" si="1517"/>
        <v>-51204.987753743459</v>
      </c>
      <c r="BQ125" s="6">
        <f t="shared" si="1642"/>
        <v>3894.3333333333262</v>
      </c>
      <c r="BR125" s="11">
        <f t="shared" si="1518"/>
        <v>-51204.987753743459</v>
      </c>
      <c r="BS125" s="6">
        <f t="shared" ref="BS125:BU125" si="1643">BS124+(365/12)</f>
        <v>3894.3333333333262</v>
      </c>
      <c r="BT125" s="11">
        <f t="shared" si="1520"/>
        <v>-51204.987753743459</v>
      </c>
      <c r="BU125" s="6">
        <f t="shared" si="1643"/>
        <v>3894.3333333333262</v>
      </c>
      <c r="BV125" s="11">
        <f t="shared" si="1521"/>
        <v>-51204.987753743459</v>
      </c>
      <c r="BW125" s="6">
        <f t="shared" si="838"/>
        <v>3894.3333333333262</v>
      </c>
      <c r="BX125" s="11">
        <f t="shared" si="1522"/>
        <v>-51204.987753743459</v>
      </c>
      <c r="BY125" s="82">
        <f t="shared" si="838"/>
        <v>3894.3333333333262</v>
      </c>
      <c r="BZ125" s="11">
        <f t="shared" si="1523"/>
        <v>-51204.987753743459</v>
      </c>
      <c r="CA125" s="4"/>
    </row>
    <row r="126" spans="1:79">
      <c r="A126" s="1" t="str">
        <f t="shared" si="1070"/>
        <v/>
      </c>
      <c r="B126" s="1">
        <f t="shared" si="892"/>
        <v>120</v>
      </c>
      <c r="C126" s="13">
        <f t="shared" si="906"/>
        <v>1075849.6060780936</v>
      </c>
      <c r="D126" s="2">
        <f t="shared" si="907"/>
        <v>47863.661751499727</v>
      </c>
      <c r="E126" s="15">
        <f t="shared" si="877"/>
        <v>8988.8909509600835</v>
      </c>
      <c r="F126" s="15">
        <f t="shared" si="1238"/>
        <v>38874.770800539642</v>
      </c>
      <c r="G126" s="21">
        <f t="shared" si="1239"/>
        <v>8988.8909509600835</v>
      </c>
      <c r="H126" s="19">
        <f>'rent cash flow (do not modify)'!D125</f>
        <v>0</v>
      </c>
      <c r="I126" s="22">
        <f>'rent cash flow (do not modify)'!E125</f>
        <v>35000</v>
      </c>
      <c r="J126" s="21">
        <f t="shared" si="893"/>
        <v>5468.426363421805</v>
      </c>
      <c r="K126" s="15">
        <f t="shared" si="908"/>
        <v>416.66666666666669</v>
      </c>
      <c r="L126" s="15">
        <f t="shared" si="909"/>
        <v>83.333333333333329</v>
      </c>
      <c r="M126" s="16">
        <f t="shared" si="910"/>
        <v>166.66666666666666</v>
      </c>
      <c r="N126" s="15">
        <f t="shared" si="911"/>
        <v>83.333333333333329</v>
      </c>
      <c r="O126" s="7">
        <f t="shared" si="1240"/>
        <v>10399.999999999998</v>
      </c>
      <c r="P126" s="15">
        <f t="shared" si="878"/>
        <v>-3213.5999999999995</v>
      </c>
      <c r="Q126" s="21">
        <f t="shared" si="879"/>
        <v>-51304.520811074872</v>
      </c>
      <c r="R126" s="4"/>
      <c r="S126" s="6">
        <f t="shared" si="912"/>
        <v>3924.7499999999927</v>
      </c>
      <c r="T126" s="10"/>
      <c r="U126" s="6">
        <f t="shared" si="912"/>
        <v>3924.7499999999927</v>
      </c>
      <c r="W126" s="6">
        <f t="shared" si="912"/>
        <v>3924.7499999999927</v>
      </c>
      <c r="Y126" s="6">
        <f t="shared" si="913"/>
        <v>3924.7499999999927</v>
      </c>
      <c r="AA126" s="6">
        <f t="shared" ref="AA126:AC126" si="1644">AA125+(365/12)</f>
        <v>3924.7499999999927</v>
      </c>
      <c r="AC126" s="6">
        <f t="shared" si="1644"/>
        <v>3924.7499999999927</v>
      </c>
      <c r="AE126" s="6">
        <f t="shared" ref="AE126:AG126" si="1645">AE125+(365/12)</f>
        <v>3924.7499999999927</v>
      </c>
      <c r="AG126" s="6">
        <f t="shared" si="1645"/>
        <v>3924.7499999999927</v>
      </c>
      <c r="AI126" s="6">
        <f t="shared" ref="AI126:AK126" si="1646">AI125+(365/12)</f>
        <v>3924.7499999999927</v>
      </c>
      <c r="AK126" s="6">
        <f t="shared" si="1646"/>
        <v>3924.7499999999927</v>
      </c>
      <c r="AL126" s="11">
        <f t="shared" si="1494"/>
        <v>-51304.520811074872</v>
      </c>
      <c r="AM126" s="6">
        <f t="shared" ref="AM126:AO126" si="1647">AM125+(365/12)</f>
        <v>3924.7499999999927</v>
      </c>
      <c r="AN126" s="11">
        <f t="shared" si="1496"/>
        <v>-51304.520811074872</v>
      </c>
      <c r="AO126" s="6">
        <f t="shared" si="1647"/>
        <v>3924.7499999999927</v>
      </c>
      <c r="AP126" s="11">
        <f t="shared" si="1497"/>
        <v>-51304.520811074872</v>
      </c>
      <c r="AQ126" s="6">
        <f t="shared" ref="AQ126:AS126" si="1648">AQ125+(365/12)</f>
        <v>3924.7499999999927</v>
      </c>
      <c r="AR126" s="11">
        <f t="shared" si="1499"/>
        <v>-51304.520811074872</v>
      </c>
      <c r="AS126" s="6">
        <f t="shared" si="1648"/>
        <v>3924.7499999999927</v>
      </c>
      <c r="AT126" s="11">
        <f t="shared" si="1500"/>
        <v>-51304.520811074872</v>
      </c>
      <c r="AU126" s="6">
        <f t="shared" ref="AU126:AW126" si="1649">AU125+(365/12)</f>
        <v>3924.7499999999927</v>
      </c>
      <c r="AV126" s="11">
        <f t="shared" si="1502"/>
        <v>-51304.520811074872</v>
      </c>
      <c r="AW126" s="6">
        <f t="shared" si="1649"/>
        <v>3924.7499999999927</v>
      </c>
      <c r="AX126" s="11">
        <f t="shared" si="1503"/>
        <v>-51304.520811074872</v>
      </c>
      <c r="AY126" s="6">
        <f t="shared" ref="AY126:BA126" si="1650">AY125+(365/12)</f>
        <v>3924.7499999999927</v>
      </c>
      <c r="AZ126" s="11">
        <f t="shared" si="1505"/>
        <v>-51304.520811074872</v>
      </c>
      <c r="BA126" s="6">
        <f t="shared" si="1650"/>
        <v>3924.7499999999927</v>
      </c>
      <c r="BB126" s="11">
        <f t="shared" si="1506"/>
        <v>-51304.520811074872</v>
      </c>
      <c r="BC126" s="6">
        <f t="shared" ref="BC126:BE126" si="1651">BC125+(365/12)</f>
        <v>3924.7499999999927</v>
      </c>
      <c r="BD126" s="11">
        <f t="shared" si="1508"/>
        <v>-51304.520811074872</v>
      </c>
      <c r="BE126" s="6">
        <f t="shared" si="1651"/>
        <v>3924.7499999999927</v>
      </c>
      <c r="BF126" s="11">
        <f t="shared" si="1509"/>
        <v>-51304.520811074872</v>
      </c>
      <c r="BG126" s="6">
        <f t="shared" ref="BG126:BI126" si="1652">BG125+(365/12)</f>
        <v>3924.7499999999927</v>
      </c>
      <c r="BH126" s="11">
        <f t="shared" si="1511"/>
        <v>-51304.520811074872</v>
      </c>
      <c r="BI126" s="6">
        <f t="shared" si="1652"/>
        <v>3924.7499999999927</v>
      </c>
      <c r="BJ126" s="11">
        <f t="shared" si="1512"/>
        <v>-51304.520811074872</v>
      </c>
      <c r="BK126" s="6">
        <f t="shared" ref="BK126:BM126" si="1653">BK125+(365/12)</f>
        <v>3924.7499999999927</v>
      </c>
      <c r="BL126" s="11">
        <f t="shared" si="1514"/>
        <v>-51304.520811074872</v>
      </c>
      <c r="BM126" s="6">
        <f t="shared" si="1653"/>
        <v>3924.7499999999927</v>
      </c>
      <c r="BN126" s="11">
        <f t="shared" si="1515"/>
        <v>-51304.520811074872</v>
      </c>
      <c r="BO126" s="6">
        <f t="shared" ref="BO126:BQ126" si="1654">BO125+(365/12)</f>
        <v>3924.7499999999927</v>
      </c>
      <c r="BP126" s="11">
        <f t="shared" si="1517"/>
        <v>-51304.520811074872</v>
      </c>
      <c r="BQ126" s="6">
        <f t="shared" si="1654"/>
        <v>3924.7499999999927</v>
      </c>
      <c r="BR126" s="11">
        <f t="shared" si="1518"/>
        <v>-51304.520811074872</v>
      </c>
      <c r="BS126" s="6">
        <f t="shared" ref="BS126:BU126" si="1655">BS125+(365/12)</f>
        <v>3924.7499999999927</v>
      </c>
      <c r="BT126" s="11">
        <f t="shared" si="1520"/>
        <v>-51304.520811074872</v>
      </c>
      <c r="BU126" s="6">
        <f t="shared" si="1655"/>
        <v>3924.7499999999927</v>
      </c>
      <c r="BV126" s="11">
        <f t="shared" si="1521"/>
        <v>-51304.520811074872</v>
      </c>
      <c r="BW126" s="6">
        <f t="shared" si="838"/>
        <v>3924.7499999999927</v>
      </c>
      <c r="BX126" s="11">
        <f t="shared" si="1522"/>
        <v>-51304.520811074872</v>
      </c>
      <c r="BY126" s="82">
        <f t="shared" si="838"/>
        <v>3924.7499999999927</v>
      </c>
      <c r="BZ126" s="11">
        <f t="shared" si="1523"/>
        <v>-51304.520811074872</v>
      </c>
      <c r="CA126" s="4"/>
    </row>
    <row r="127" spans="1:79">
      <c r="A127" s="18">
        <f t="shared" si="1070"/>
        <v>11</v>
      </c>
      <c r="B127" s="18">
        <f t="shared" si="892"/>
        <v>121</v>
      </c>
      <c r="C127" s="19">
        <f t="shared" si="906"/>
        <v>1036974.835277554</v>
      </c>
      <c r="D127" s="22">
        <f t="shared" si="907"/>
        <v>47863.661751499727</v>
      </c>
      <c r="E127" s="22">
        <f t="shared" si="877"/>
        <v>8664.0861887559386</v>
      </c>
      <c r="F127" s="22">
        <f t="shared" si="1238"/>
        <v>39199.57556274379</v>
      </c>
      <c r="G127" s="23">
        <f t="shared" si="1239"/>
        <v>8664.0861887559386</v>
      </c>
      <c r="H127" s="19">
        <f>'rent cash flow (do not modify)'!D126</f>
        <v>35000</v>
      </c>
      <c r="I127" s="22">
        <f>'rent cash flow (do not modify)'!E126</f>
        <v>35000</v>
      </c>
      <c r="J127" s="23">
        <f t="shared" si="893"/>
        <v>5523.1106270560231</v>
      </c>
      <c r="K127" s="22">
        <f t="shared" si="908"/>
        <v>416.66666666666669</v>
      </c>
      <c r="L127" s="22">
        <f t="shared" si="909"/>
        <v>83.333333333333329</v>
      </c>
      <c r="M127" s="19">
        <f t="shared" si="910"/>
        <v>166.66666666666666</v>
      </c>
      <c r="N127" s="22">
        <f t="shared" si="911"/>
        <v>83.333333333333329</v>
      </c>
      <c r="O127" s="18">
        <f t="shared" si="1240"/>
        <v>10399.999999999998</v>
      </c>
      <c r="P127" s="22">
        <f t="shared" si="878"/>
        <v>27398.6</v>
      </c>
      <c r="Q127" s="23">
        <f t="shared" si="879"/>
        <v>-24060.969746230166</v>
      </c>
      <c r="R127" s="4"/>
      <c r="S127" s="6">
        <f t="shared" si="912"/>
        <v>3955.1666666666592</v>
      </c>
      <c r="T127" s="20"/>
      <c r="U127" s="6">
        <f t="shared" si="912"/>
        <v>3955.1666666666592</v>
      </c>
      <c r="V127" s="20"/>
      <c r="W127" s="6">
        <f t="shared" si="912"/>
        <v>3955.1666666666592</v>
      </c>
      <c r="X127" s="20"/>
      <c r="Y127" s="6">
        <f t="shared" si="913"/>
        <v>3955.1666666666592</v>
      </c>
      <c r="Z127" s="20"/>
      <c r="AA127" s="6">
        <f t="shared" ref="AA127:AC127" si="1656">AA126+(365/12)</f>
        <v>3955.1666666666592</v>
      </c>
      <c r="AB127" s="20"/>
      <c r="AC127" s="6">
        <f t="shared" si="1656"/>
        <v>3955.1666666666592</v>
      </c>
      <c r="AD127" s="20"/>
      <c r="AE127" s="6">
        <f t="shared" ref="AE127:AG127" si="1657">AE126+(365/12)</f>
        <v>3955.1666666666592</v>
      </c>
      <c r="AF127" s="20"/>
      <c r="AG127" s="6">
        <f t="shared" si="1657"/>
        <v>3955.1666666666592</v>
      </c>
      <c r="AH127" s="20"/>
      <c r="AI127" s="6">
        <f t="shared" ref="AI127:AK127" si="1658">AI126+(365/12)</f>
        <v>3955.1666666666592</v>
      </c>
      <c r="AJ127" s="20"/>
      <c r="AK127" s="6">
        <f t="shared" si="1658"/>
        <v>3955.1666666666592</v>
      </c>
      <c r="AL127" s="20">
        <f>value*(1+appr)^(A127-1)-C127-IF((A127-1)&lt;=penaltyy,sqft*pamt,0)</f>
        <v>11931737.465222456</v>
      </c>
      <c r="AM127" s="6">
        <f t="shared" ref="AM127:AO127" si="1659">AM126+(365/12)</f>
        <v>3955.1666666666592</v>
      </c>
      <c r="AN127" s="20">
        <f t="shared" ref="AN127:AN138" si="1660">Q127</f>
        <v>-24060.969746230166</v>
      </c>
      <c r="AO127" s="6">
        <f t="shared" si="1659"/>
        <v>3955.1666666666592</v>
      </c>
      <c r="AP127" s="20">
        <f t="shared" ref="AP127:AP138" si="1661">Q127</f>
        <v>-24060.969746230166</v>
      </c>
      <c r="AQ127" s="6">
        <f t="shared" ref="AQ127:AS127" si="1662">AQ126+(365/12)</f>
        <v>3955.1666666666592</v>
      </c>
      <c r="AR127" s="20">
        <f t="shared" ref="AR127:AR138" si="1663">Q127</f>
        <v>-24060.969746230166</v>
      </c>
      <c r="AS127" s="6">
        <f t="shared" si="1662"/>
        <v>3955.1666666666592</v>
      </c>
      <c r="AT127" s="20">
        <f t="shared" ref="AT127:AT138" si="1664">Q127</f>
        <v>-24060.969746230166</v>
      </c>
      <c r="AU127" s="6">
        <f t="shared" ref="AU127:AW127" si="1665">AU126+(365/12)</f>
        <v>3955.1666666666592</v>
      </c>
      <c r="AV127" s="20">
        <f t="shared" ref="AV127:AV138" si="1666">Q127</f>
        <v>-24060.969746230166</v>
      </c>
      <c r="AW127" s="6">
        <f t="shared" si="1665"/>
        <v>3955.1666666666592</v>
      </c>
      <c r="AX127" s="20">
        <f t="shared" ref="AX127:AX138" si="1667">Q127</f>
        <v>-24060.969746230166</v>
      </c>
      <c r="AY127" s="6">
        <f t="shared" ref="AY127:BA127" si="1668">AY126+(365/12)</f>
        <v>3955.1666666666592</v>
      </c>
      <c r="AZ127" s="20">
        <f t="shared" ref="AZ127:AZ138" si="1669">Q127</f>
        <v>-24060.969746230166</v>
      </c>
      <c r="BA127" s="6">
        <f t="shared" si="1668"/>
        <v>3955.1666666666592</v>
      </c>
      <c r="BB127" s="20">
        <f t="shared" ref="BB127:BB138" si="1670">Q127</f>
        <v>-24060.969746230166</v>
      </c>
      <c r="BC127" s="6">
        <f t="shared" ref="BC127:BE127" si="1671">BC126+(365/12)</f>
        <v>3955.1666666666592</v>
      </c>
      <c r="BD127" s="20">
        <f t="shared" ref="BD127:BD138" si="1672">Q127</f>
        <v>-24060.969746230166</v>
      </c>
      <c r="BE127" s="6">
        <f t="shared" si="1671"/>
        <v>3955.1666666666592</v>
      </c>
      <c r="BF127" s="20">
        <f t="shared" ref="BF127:BF138" si="1673">Q127</f>
        <v>-24060.969746230166</v>
      </c>
      <c r="BG127" s="6">
        <f t="shared" ref="BG127:BI127" si="1674">BG126+(365/12)</f>
        <v>3955.1666666666592</v>
      </c>
      <c r="BH127" s="20">
        <f t="shared" ref="BH127:BH138" si="1675">Q127</f>
        <v>-24060.969746230166</v>
      </c>
      <c r="BI127" s="6">
        <f t="shared" si="1674"/>
        <v>3955.1666666666592</v>
      </c>
      <c r="BJ127" s="20">
        <f t="shared" ref="BJ127:BJ138" si="1676">Q127</f>
        <v>-24060.969746230166</v>
      </c>
      <c r="BK127" s="6">
        <f t="shared" ref="BK127:BM127" si="1677">BK126+(365/12)</f>
        <v>3955.1666666666592</v>
      </c>
      <c r="BL127" s="20">
        <f t="shared" ref="BL127:BL138" si="1678">Q127</f>
        <v>-24060.969746230166</v>
      </c>
      <c r="BM127" s="6">
        <f t="shared" si="1677"/>
        <v>3955.1666666666592</v>
      </c>
      <c r="BN127" s="20">
        <f t="shared" ref="BN127:BN138" si="1679">Q127</f>
        <v>-24060.969746230166</v>
      </c>
      <c r="BO127" s="6">
        <f t="shared" ref="BO127:BQ127" si="1680">BO126+(365/12)</f>
        <v>3955.1666666666592</v>
      </c>
      <c r="BP127" s="20">
        <f t="shared" ref="BP127:BP138" si="1681">Q127</f>
        <v>-24060.969746230166</v>
      </c>
      <c r="BQ127" s="6">
        <f t="shared" si="1680"/>
        <v>3955.1666666666592</v>
      </c>
      <c r="BR127" s="20">
        <f t="shared" ref="BR127:BR138" si="1682">Q127</f>
        <v>-24060.969746230166</v>
      </c>
      <c r="BS127" s="6">
        <f t="shared" ref="BS127:BU127" si="1683">BS126+(365/12)</f>
        <v>3955.1666666666592</v>
      </c>
      <c r="BT127" s="20">
        <f t="shared" ref="BT127:BT138" si="1684">Q127</f>
        <v>-24060.969746230166</v>
      </c>
      <c r="BU127" s="6">
        <f t="shared" si="1683"/>
        <v>3955.1666666666592</v>
      </c>
      <c r="BV127" s="20">
        <f t="shared" ref="BV127:BV138" si="1685">Q127</f>
        <v>-24060.969746230166</v>
      </c>
      <c r="BW127" s="6">
        <f t="shared" si="838"/>
        <v>3955.1666666666592</v>
      </c>
      <c r="BX127" s="20">
        <f t="shared" ref="BX127:BX138" si="1686">Q127</f>
        <v>-24060.969746230166</v>
      </c>
      <c r="BY127" s="82">
        <f t="shared" si="838"/>
        <v>3955.1666666666592</v>
      </c>
      <c r="BZ127" s="20">
        <f t="shared" ref="BZ127:BZ138" si="1687">Q127</f>
        <v>-24060.969746230166</v>
      </c>
      <c r="CA127" s="4"/>
    </row>
    <row r="128" spans="1:79">
      <c r="A128" s="1" t="str">
        <f t="shared" si="1070"/>
        <v/>
      </c>
      <c r="B128" s="1">
        <f t="shared" si="892"/>
        <v>122</v>
      </c>
      <c r="C128" s="13">
        <f t="shared" si="906"/>
        <v>997775.25971481018</v>
      </c>
      <c r="D128" s="2">
        <f t="shared" si="907"/>
        <v>47863.661751499727</v>
      </c>
      <c r="E128" s="15">
        <f t="shared" si="877"/>
        <v>8336.5676321967912</v>
      </c>
      <c r="F128" s="15">
        <f t="shared" si="1238"/>
        <v>39527.094119302936</v>
      </c>
      <c r="G128" s="21">
        <f t="shared" si="1239"/>
        <v>8336.5676321967912</v>
      </c>
      <c r="H128" s="19">
        <f>'rent cash flow (do not modify)'!D127</f>
        <v>35000</v>
      </c>
      <c r="I128" s="22">
        <f>'rent cash flow (do not modify)'!E127</f>
        <v>35000</v>
      </c>
      <c r="J128" s="21">
        <f t="shared" si="893"/>
        <v>5523.1106270560231</v>
      </c>
      <c r="K128" s="15">
        <f t="shared" si="908"/>
        <v>416.66666666666669</v>
      </c>
      <c r="L128" s="15">
        <f t="shared" si="909"/>
        <v>83.333333333333329</v>
      </c>
      <c r="M128" s="16">
        <f t="shared" si="910"/>
        <v>166.66666666666666</v>
      </c>
      <c r="N128" s="15">
        <f t="shared" si="911"/>
        <v>83.333333333333329</v>
      </c>
      <c r="O128" s="7">
        <f t="shared" si="1240"/>
        <v>10399.999999999998</v>
      </c>
      <c r="P128" s="15">
        <f t="shared" si="878"/>
        <v>27398.6</v>
      </c>
      <c r="Q128" s="21">
        <f t="shared" si="879"/>
        <v>-24162.172980206942</v>
      </c>
      <c r="R128" s="4"/>
      <c r="S128" s="6">
        <f t="shared" si="912"/>
        <v>3985.5833333333258</v>
      </c>
      <c r="T128" s="10"/>
      <c r="U128" s="6">
        <f t="shared" si="912"/>
        <v>3985.5833333333258</v>
      </c>
      <c r="W128" s="6">
        <f t="shared" si="912"/>
        <v>3985.5833333333258</v>
      </c>
      <c r="Y128" s="6">
        <f t="shared" si="913"/>
        <v>3985.5833333333258</v>
      </c>
      <c r="AA128" s="6">
        <f t="shared" ref="AA128:AC128" si="1688">AA127+(365/12)</f>
        <v>3985.5833333333258</v>
      </c>
      <c r="AC128" s="6">
        <f t="shared" si="1688"/>
        <v>3985.5833333333258</v>
      </c>
      <c r="AE128" s="6">
        <f t="shared" ref="AE128:AG128" si="1689">AE127+(365/12)</f>
        <v>3985.5833333333258</v>
      </c>
      <c r="AG128" s="6">
        <f t="shared" si="1689"/>
        <v>3985.5833333333258</v>
      </c>
      <c r="AI128" s="6">
        <f t="shared" ref="AI128:AK128" si="1690">AI127+(365/12)</f>
        <v>3985.5833333333258</v>
      </c>
      <c r="AK128" s="6">
        <f t="shared" si="1690"/>
        <v>3985.5833333333258</v>
      </c>
      <c r="AM128" s="6">
        <f t="shared" ref="AM128:AO128" si="1691">AM127+(365/12)</f>
        <v>3985.5833333333258</v>
      </c>
      <c r="AN128" s="11">
        <f t="shared" si="1660"/>
        <v>-24162.172980206942</v>
      </c>
      <c r="AO128" s="6">
        <f t="shared" si="1691"/>
        <v>3985.5833333333258</v>
      </c>
      <c r="AP128" s="11">
        <f t="shared" si="1661"/>
        <v>-24162.172980206942</v>
      </c>
      <c r="AQ128" s="6">
        <f t="shared" ref="AQ128:AS128" si="1692">AQ127+(365/12)</f>
        <v>3985.5833333333258</v>
      </c>
      <c r="AR128" s="11">
        <f t="shared" si="1663"/>
        <v>-24162.172980206942</v>
      </c>
      <c r="AS128" s="6">
        <f t="shared" si="1692"/>
        <v>3985.5833333333258</v>
      </c>
      <c r="AT128" s="11">
        <f t="shared" si="1664"/>
        <v>-24162.172980206942</v>
      </c>
      <c r="AU128" s="6">
        <f t="shared" ref="AU128:AW128" si="1693">AU127+(365/12)</f>
        <v>3985.5833333333258</v>
      </c>
      <c r="AV128" s="11">
        <f t="shared" si="1666"/>
        <v>-24162.172980206942</v>
      </c>
      <c r="AW128" s="6">
        <f t="shared" si="1693"/>
        <v>3985.5833333333258</v>
      </c>
      <c r="AX128" s="11">
        <f t="shared" si="1667"/>
        <v>-24162.172980206942</v>
      </c>
      <c r="AY128" s="6">
        <f t="shared" ref="AY128:BA128" si="1694">AY127+(365/12)</f>
        <v>3985.5833333333258</v>
      </c>
      <c r="AZ128" s="11">
        <f t="shared" si="1669"/>
        <v>-24162.172980206942</v>
      </c>
      <c r="BA128" s="6">
        <f t="shared" si="1694"/>
        <v>3985.5833333333258</v>
      </c>
      <c r="BB128" s="11">
        <f t="shared" si="1670"/>
        <v>-24162.172980206942</v>
      </c>
      <c r="BC128" s="6">
        <f t="shared" ref="BC128:BE128" si="1695">BC127+(365/12)</f>
        <v>3985.5833333333258</v>
      </c>
      <c r="BD128" s="11">
        <f t="shared" si="1672"/>
        <v>-24162.172980206942</v>
      </c>
      <c r="BE128" s="6">
        <f t="shared" si="1695"/>
        <v>3985.5833333333258</v>
      </c>
      <c r="BF128" s="11">
        <f t="shared" si="1673"/>
        <v>-24162.172980206942</v>
      </c>
      <c r="BG128" s="6">
        <f t="shared" ref="BG128:BI128" si="1696">BG127+(365/12)</f>
        <v>3985.5833333333258</v>
      </c>
      <c r="BH128" s="11">
        <f t="shared" si="1675"/>
        <v>-24162.172980206942</v>
      </c>
      <c r="BI128" s="6">
        <f t="shared" si="1696"/>
        <v>3985.5833333333258</v>
      </c>
      <c r="BJ128" s="11">
        <f t="shared" si="1676"/>
        <v>-24162.172980206942</v>
      </c>
      <c r="BK128" s="6">
        <f t="shared" ref="BK128:BM128" si="1697">BK127+(365/12)</f>
        <v>3985.5833333333258</v>
      </c>
      <c r="BL128" s="11">
        <f t="shared" si="1678"/>
        <v>-24162.172980206942</v>
      </c>
      <c r="BM128" s="6">
        <f t="shared" si="1697"/>
        <v>3985.5833333333258</v>
      </c>
      <c r="BN128" s="11">
        <f t="shared" si="1679"/>
        <v>-24162.172980206942</v>
      </c>
      <c r="BO128" s="6">
        <f t="shared" ref="BO128:BQ128" si="1698">BO127+(365/12)</f>
        <v>3985.5833333333258</v>
      </c>
      <c r="BP128" s="11">
        <f t="shared" si="1681"/>
        <v>-24162.172980206942</v>
      </c>
      <c r="BQ128" s="6">
        <f t="shared" si="1698"/>
        <v>3985.5833333333258</v>
      </c>
      <c r="BR128" s="11">
        <f t="shared" si="1682"/>
        <v>-24162.172980206942</v>
      </c>
      <c r="BS128" s="6">
        <f t="shared" ref="BS128:BU128" si="1699">BS127+(365/12)</f>
        <v>3985.5833333333258</v>
      </c>
      <c r="BT128" s="11">
        <f t="shared" si="1684"/>
        <v>-24162.172980206942</v>
      </c>
      <c r="BU128" s="6">
        <f t="shared" si="1699"/>
        <v>3985.5833333333258</v>
      </c>
      <c r="BV128" s="11">
        <f t="shared" si="1685"/>
        <v>-24162.172980206942</v>
      </c>
      <c r="BW128" s="6">
        <f t="shared" si="838"/>
        <v>3985.5833333333258</v>
      </c>
      <c r="BX128" s="11">
        <f t="shared" si="1686"/>
        <v>-24162.172980206942</v>
      </c>
      <c r="BY128" s="82">
        <f t="shared" si="838"/>
        <v>3985.5833333333258</v>
      </c>
      <c r="BZ128" s="11">
        <f t="shared" si="1687"/>
        <v>-24162.172980206942</v>
      </c>
      <c r="CA128" s="4"/>
    </row>
    <row r="129" spans="1:79">
      <c r="A129" s="1" t="str">
        <f t="shared" si="1070"/>
        <v/>
      </c>
      <c r="B129" s="1">
        <f t="shared" si="892"/>
        <v>123</v>
      </c>
      <c r="C129" s="13">
        <f t="shared" si="906"/>
        <v>958248.16559550725</v>
      </c>
      <c r="D129" s="2">
        <f t="shared" si="907"/>
        <v>47863.661751499727</v>
      </c>
      <c r="E129" s="15">
        <f t="shared" si="877"/>
        <v>8006.3126071083134</v>
      </c>
      <c r="F129" s="15">
        <f t="shared" si="1238"/>
        <v>39857.34914439141</v>
      </c>
      <c r="G129" s="21">
        <f t="shared" si="1239"/>
        <v>8006.3126071083134</v>
      </c>
      <c r="H129" s="19">
        <f>'rent cash flow (do not modify)'!D128</f>
        <v>35000</v>
      </c>
      <c r="I129" s="22">
        <f>'rent cash flow (do not modify)'!E128</f>
        <v>35000</v>
      </c>
      <c r="J129" s="21">
        <f t="shared" si="893"/>
        <v>5523.1106270560231</v>
      </c>
      <c r="K129" s="15">
        <f t="shared" si="908"/>
        <v>416.66666666666669</v>
      </c>
      <c r="L129" s="15">
        <f t="shared" si="909"/>
        <v>83.333333333333329</v>
      </c>
      <c r="M129" s="16">
        <f t="shared" si="910"/>
        <v>166.66666666666666</v>
      </c>
      <c r="N129" s="15">
        <f t="shared" si="911"/>
        <v>83.333333333333329</v>
      </c>
      <c r="O129" s="7">
        <f t="shared" si="1240"/>
        <v>10399.999999999998</v>
      </c>
      <c r="P129" s="15">
        <f t="shared" si="878"/>
        <v>27398.6</v>
      </c>
      <c r="Q129" s="21">
        <f t="shared" si="879"/>
        <v>-24264.221782959281</v>
      </c>
      <c r="R129" s="4"/>
      <c r="S129" s="6">
        <f t="shared" si="912"/>
        <v>4015.9999999999923</v>
      </c>
      <c r="T129" s="10"/>
      <c r="U129" s="6">
        <f t="shared" si="912"/>
        <v>4015.9999999999923</v>
      </c>
      <c r="W129" s="6">
        <f t="shared" si="912"/>
        <v>4015.9999999999923</v>
      </c>
      <c r="Y129" s="6">
        <f t="shared" si="913"/>
        <v>4015.9999999999923</v>
      </c>
      <c r="AA129" s="6">
        <f t="shared" ref="AA129:AC129" si="1700">AA128+(365/12)</f>
        <v>4015.9999999999923</v>
      </c>
      <c r="AC129" s="6">
        <f t="shared" si="1700"/>
        <v>4015.9999999999923</v>
      </c>
      <c r="AE129" s="6">
        <f t="shared" ref="AE129:AG129" si="1701">AE128+(365/12)</f>
        <v>4015.9999999999923</v>
      </c>
      <c r="AG129" s="6">
        <f t="shared" si="1701"/>
        <v>4015.9999999999923</v>
      </c>
      <c r="AI129" s="6">
        <f t="shared" ref="AI129:AK129" si="1702">AI128+(365/12)</f>
        <v>4015.9999999999923</v>
      </c>
      <c r="AK129" s="6">
        <f t="shared" si="1702"/>
        <v>4015.9999999999923</v>
      </c>
      <c r="AM129" s="6">
        <f t="shared" ref="AM129:AO129" si="1703">AM128+(365/12)</f>
        <v>4015.9999999999923</v>
      </c>
      <c r="AN129" s="11">
        <f t="shared" si="1660"/>
        <v>-24264.221782959281</v>
      </c>
      <c r="AO129" s="6">
        <f t="shared" si="1703"/>
        <v>4015.9999999999923</v>
      </c>
      <c r="AP129" s="11">
        <f t="shared" si="1661"/>
        <v>-24264.221782959281</v>
      </c>
      <c r="AQ129" s="6">
        <f t="shared" ref="AQ129:AS129" si="1704">AQ128+(365/12)</f>
        <v>4015.9999999999923</v>
      </c>
      <c r="AR129" s="11">
        <f t="shared" si="1663"/>
        <v>-24264.221782959281</v>
      </c>
      <c r="AS129" s="6">
        <f t="shared" si="1704"/>
        <v>4015.9999999999923</v>
      </c>
      <c r="AT129" s="11">
        <f t="shared" si="1664"/>
        <v>-24264.221782959281</v>
      </c>
      <c r="AU129" s="6">
        <f t="shared" ref="AU129:AW129" si="1705">AU128+(365/12)</f>
        <v>4015.9999999999923</v>
      </c>
      <c r="AV129" s="11">
        <f t="shared" si="1666"/>
        <v>-24264.221782959281</v>
      </c>
      <c r="AW129" s="6">
        <f t="shared" si="1705"/>
        <v>4015.9999999999923</v>
      </c>
      <c r="AX129" s="11">
        <f t="shared" si="1667"/>
        <v>-24264.221782959281</v>
      </c>
      <c r="AY129" s="6">
        <f t="shared" ref="AY129:BA129" si="1706">AY128+(365/12)</f>
        <v>4015.9999999999923</v>
      </c>
      <c r="AZ129" s="11">
        <f t="shared" si="1669"/>
        <v>-24264.221782959281</v>
      </c>
      <c r="BA129" s="6">
        <f t="shared" si="1706"/>
        <v>4015.9999999999923</v>
      </c>
      <c r="BB129" s="11">
        <f t="shared" si="1670"/>
        <v>-24264.221782959281</v>
      </c>
      <c r="BC129" s="6">
        <f t="shared" ref="BC129:BE129" si="1707">BC128+(365/12)</f>
        <v>4015.9999999999923</v>
      </c>
      <c r="BD129" s="11">
        <f t="shared" si="1672"/>
        <v>-24264.221782959281</v>
      </c>
      <c r="BE129" s="6">
        <f t="shared" si="1707"/>
        <v>4015.9999999999923</v>
      </c>
      <c r="BF129" s="11">
        <f t="shared" si="1673"/>
        <v>-24264.221782959281</v>
      </c>
      <c r="BG129" s="6">
        <f t="shared" ref="BG129:BI129" si="1708">BG128+(365/12)</f>
        <v>4015.9999999999923</v>
      </c>
      <c r="BH129" s="11">
        <f t="shared" si="1675"/>
        <v>-24264.221782959281</v>
      </c>
      <c r="BI129" s="6">
        <f t="shared" si="1708"/>
        <v>4015.9999999999923</v>
      </c>
      <c r="BJ129" s="11">
        <f t="shared" si="1676"/>
        <v>-24264.221782959281</v>
      </c>
      <c r="BK129" s="6">
        <f t="shared" ref="BK129:BM129" si="1709">BK128+(365/12)</f>
        <v>4015.9999999999923</v>
      </c>
      <c r="BL129" s="11">
        <f t="shared" si="1678"/>
        <v>-24264.221782959281</v>
      </c>
      <c r="BM129" s="6">
        <f t="shared" si="1709"/>
        <v>4015.9999999999923</v>
      </c>
      <c r="BN129" s="11">
        <f t="shared" si="1679"/>
        <v>-24264.221782959281</v>
      </c>
      <c r="BO129" s="6">
        <f t="shared" ref="BO129:BQ129" si="1710">BO128+(365/12)</f>
        <v>4015.9999999999923</v>
      </c>
      <c r="BP129" s="11">
        <f t="shared" si="1681"/>
        <v>-24264.221782959281</v>
      </c>
      <c r="BQ129" s="6">
        <f t="shared" si="1710"/>
        <v>4015.9999999999923</v>
      </c>
      <c r="BR129" s="11">
        <f t="shared" si="1682"/>
        <v>-24264.221782959281</v>
      </c>
      <c r="BS129" s="6">
        <f t="shared" ref="BS129:BU129" si="1711">BS128+(365/12)</f>
        <v>4015.9999999999923</v>
      </c>
      <c r="BT129" s="11">
        <f t="shared" si="1684"/>
        <v>-24264.221782959281</v>
      </c>
      <c r="BU129" s="6">
        <f t="shared" si="1711"/>
        <v>4015.9999999999923</v>
      </c>
      <c r="BV129" s="11">
        <f t="shared" si="1685"/>
        <v>-24264.221782959281</v>
      </c>
      <c r="BW129" s="6">
        <f t="shared" si="838"/>
        <v>4015.9999999999923</v>
      </c>
      <c r="BX129" s="11">
        <f t="shared" si="1686"/>
        <v>-24264.221782959281</v>
      </c>
      <c r="BY129" s="82">
        <f t="shared" si="838"/>
        <v>4015.9999999999923</v>
      </c>
      <c r="BZ129" s="11">
        <f t="shared" si="1687"/>
        <v>-24264.221782959281</v>
      </c>
      <c r="CA129" s="4"/>
    </row>
    <row r="130" spans="1:79">
      <c r="A130" s="1" t="str">
        <f t="shared" si="1070"/>
        <v/>
      </c>
      <c r="B130" s="1">
        <f t="shared" si="892"/>
        <v>124</v>
      </c>
      <c r="C130" s="13">
        <f t="shared" si="906"/>
        <v>918390.81645111588</v>
      </c>
      <c r="D130" s="2">
        <f t="shared" si="907"/>
        <v>47863.661751499727</v>
      </c>
      <c r="E130" s="15">
        <f t="shared" si="877"/>
        <v>7673.2982498699193</v>
      </c>
      <c r="F130" s="15">
        <f t="shared" si="1238"/>
        <v>40190.363501629807</v>
      </c>
      <c r="G130" s="21">
        <f t="shared" si="1239"/>
        <v>7673.2982498699193</v>
      </c>
      <c r="H130" s="19">
        <f>'rent cash flow (do not modify)'!D129</f>
        <v>35000</v>
      </c>
      <c r="I130" s="22">
        <f>'rent cash flow (do not modify)'!E129</f>
        <v>35000</v>
      </c>
      <c r="J130" s="21">
        <f t="shared" si="893"/>
        <v>5523.1106270560231</v>
      </c>
      <c r="K130" s="15">
        <f t="shared" si="908"/>
        <v>416.66666666666669</v>
      </c>
      <c r="L130" s="15">
        <f t="shared" si="909"/>
        <v>83.333333333333329</v>
      </c>
      <c r="M130" s="16">
        <f t="shared" si="910"/>
        <v>166.66666666666666</v>
      </c>
      <c r="N130" s="15">
        <f t="shared" si="911"/>
        <v>83.333333333333329</v>
      </c>
      <c r="O130" s="7">
        <f t="shared" si="1240"/>
        <v>10399.999999999998</v>
      </c>
      <c r="P130" s="15">
        <f t="shared" si="878"/>
        <v>27398.6</v>
      </c>
      <c r="Q130" s="21">
        <f t="shared" si="879"/>
        <v>-24367.123219345947</v>
      </c>
      <c r="R130" s="4"/>
      <c r="S130" s="6">
        <f t="shared" si="912"/>
        <v>4046.4166666666588</v>
      </c>
      <c r="T130" s="10"/>
      <c r="U130" s="6">
        <f t="shared" si="912"/>
        <v>4046.4166666666588</v>
      </c>
      <c r="W130" s="6">
        <f t="shared" si="912"/>
        <v>4046.4166666666588</v>
      </c>
      <c r="Y130" s="6">
        <f t="shared" si="913"/>
        <v>4046.4166666666588</v>
      </c>
      <c r="AA130" s="6">
        <f t="shared" ref="AA130:AC130" si="1712">AA129+(365/12)</f>
        <v>4046.4166666666588</v>
      </c>
      <c r="AC130" s="6">
        <f t="shared" si="1712"/>
        <v>4046.4166666666588</v>
      </c>
      <c r="AE130" s="6">
        <f t="shared" ref="AE130:AG130" si="1713">AE129+(365/12)</f>
        <v>4046.4166666666588</v>
      </c>
      <c r="AG130" s="6">
        <f t="shared" si="1713"/>
        <v>4046.4166666666588</v>
      </c>
      <c r="AI130" s="6">
        <f t="shared" ref="AI130:AK130" si="1714">AI129+(365/12)</f>
        <v>4046.4166666666588</v>
      </c>
      <c r="AK130" s="6">
        <f t="shared" si="1714"/>
        <v>4046.4166666666588</v>
      </c>
      <c r="AM130" s="6">
        <f t="shared" ref="AM130:AO130" si="1715">AM129+(365/12)</f>
        <v>4046.4166666666588</v>
      </c>
      <c r="AN130" s="11">
        <f t="shared" si="1660"/>
        <v>-24367.123219345947</v>
      </c>
      <c r="AO130" s="6">
        <f t="shared" si="1715"/>
        <v>4046.4166666666588</v>
      </c>
      <c r="AP130" s="11">
        <f t="shared" si="1661"/>
        <v>-24367.123219345947</v>
      </c>
      <c r="AQ130" s="6">
        <f t="shared" ref="AQ130:AS130" si="1716">AQ129+(365/12)</f>
        <v>4046.4166666666588</v>
      </c>
      <c r="AR130" s="11">
        <f t="shared" si="1663"/>
        <v>-24367.123219345947</v>
      </c>
      <c r="AS130" s="6">
        <f t="shared" si="1716"/>
        <v>4046.4166666666588</v>
      </c>
      <c r="AT130" s="11">
        <f t="shared" si="1664"/>
        <v>-24367.123219345947</v>
      </c>
      <c r="AU130" s="6">
        <f t="shared" ref="AU130:AW130" si="1717">AU129+(365/12)</f>
        <v>4046.4166666666588</v>
      </c>
      <c r="AV130" s="11">
        <f t="shared" si="1666"/>
        <v>-24367.123219345947</v>
      </c>
      <c r="AW130" s="6">
        <f t="shared" si="1717"/>
        <v>4046.4166666666588</v>
      </c>
      <c r="AX130" s="11">
        <f t="shared" si="1667"/>
        <v>-24367.123219345947</v>
      </c>
      <c r="AY130" s="6">
        <f t="shared" ref="AY130:BA130" si="1718">AY129+(365/12)</f>
        <v>4046.4166666666588</v>
      </c>
      <c r="AZ130" s="11">
        <f t="shared" si="1669"/>
        <v>-24367.123219345947</v>
      </c>
      <c r="BA130" s="6">
        <f t="shared" si="1718"/>
        <v>4046.4166666666588</v>
      </c>
      <c r="BB130" s="11">
        <f t="shared" si="1670"/>
        <v>-24367.123219345947</v>
      </c>
      <c r="BC130" s="6">
        <f t="shared" ref="BC130:BE130" si="1719">BC129+(365/12)</f>
        <v>4046.4166666666588</v>
      </c>
      <c r="BD130" s="11">
        <f t="shared" si="1672"/>
        <v>-24367.123219345947</v>
      </c>
      <c r="BE130" s="6">
        <f t="shared" si="1719"/>
        <v>4046.4166666666588</v>
      </c>
      <c r="BF130" s="11">
        <f t="shared" si="1673"/>
        <v>-24367.123219345947</v>
      </c>
      <c r="BG130" s="6">
        <f t="shared" ref="BG130:BI130" si="1720">BG129+(365/12)</f>
        <v>4046.4166666666588</v>
      </c>
      <c r="BH130" s="11">
        <f t="shared" si="1675"/>
        <v>-24367.123219345947</v>
      </c>
      <c r="BI130" s="6">
        <f t="shared" si="1720"/>
        <v>4046.4166666666588</v>
      </c>
      <c r="BJ130" s="11">
        <f t="shared" si="1676"/>
        <v>-24367.123219345947</v>
      </c>
      <c r="BK130" s="6">
        <f t="shared" ref="BK130:BM130" si="1721">BK129+(365/12)</f>
        <v>4046.4166666666588</v>
      </c>
      <c r="BL130" s="11">
        <f t="shared" si="1678"/>
        <v>-24367.123219345947</v>
      </c>
      <c r="BM130" s="6">
        <f t="shared" si="1721"/>
        <v>4046.4166666666588</v>
      </c>
      <c r="BN130" s="11">
        <f t="shared" si="1679"/>
        <v>-24367.123219345947</v>
      </c>
      <c r="BO130" s="6">
        <f t="shared" ref="BO130:BQ130" si="1722">BO129+(365/12)</f>
        <v>4046.4166666666588</v>
      </c>
      <c r="BP130" s="11">
        <f t="shared" si="1681"/>
        <v>-24367.123219345947</v>
      </c>
      <c r="BQ130" s="6">
        <f t="shared" si="1722"/>
        <v>4046.4166666666588</v>
      </c>
      <c r="BR130" s="11">
        <f t="shared" si="1682"/>
        <v>-24367.123219345947</v>
      </c>
      <c r="BS130" s="6">
        <f t="shared" ref="BS130:BU130" si="1723">BS129+(365/12)</f>
        <v>4046.4166666666588</v>
      </c>
      <c r="BT130" s="11">
        <f t="shared" si="1684"/>
        <v>-24367.123219345947</v>
      </c>
      <c r="BU130" s="6">
        <f t="shared" si="1723"/>
        <v>4046.4166666666588</v>
      </c>
      <c r="BV130" s="11">
        <f t="shared" si="1685"/>
        <v>-24367.123219345947</v>
      </c>
      <c r="BW130" s="6">
        <f t="shared" si="838"/>
        <v>4046.4166666666588</v>
      </c>
      <c r="BX130" s="11">
        <f t="shared" si="1686"/>
        <v>-24367.123219345947</v>
      </c>
      <c r="BY130" s="82">
        <f t="shared" si="838"/>
        <v>4046.4166666666588</v>
      </c>
      <c r="BZ130" s="11">
        <f t="shared" si="1687"/>
        <v>-24367.123219345947</v>
      </c>
      <c r="CA130" s="4"/>
    </row>
    <row r="131" spans="1:79">
      <c r="A131" s="1" t="str">
        <f t="shared" si="1070"/>
        <v/>
      </c>
      <c r="B131" s="1">
        <f t="shared" si="892"/>
        <v>125</v>
      </c>
      <c r="C131" s="13">
        <f t="shared" si="906"/>
        <v>878200.45294948609</v>
      </c>
      <c r="D131" s="2">
        <f t="shared" si="907"/>
        <v>47863.661751499727</v>
      </c>
      <c r="E131" s="15">
        <f t="shared" si="877"/>
        <v>7337.5015058319123</v>
      </c>
      <c r="F131" s="15">
        <f t="shared" si="1238"/>
        <v>40526.160245667816</v>
      </c>
      <c r="G131" s="21">
        <f t="shared" si="1239"/>
        <v>7337.5015058319123</v>
      </c>
      <c r="H131" s="19">
        <f>'rent cash flow (do not modify)'!D130</f>
        <v>35000</v>
      </c>
      <c r="I131" s="22">
        <f>'rent cash flow (do not modify)'!E130</f>
        <v>35000</v>
      </c>
      <c r="J131" s="21">
        <f t="shared" si="893"/>
        <v>5523.1106270560231</v>
      </c>
      <c r="K131" s="15">
        <f t="shared" si="908"/>
        <v>416.66666666666669</v>
      </c>
      <c r="L131" s="15">
        <f t="shared" si="909"/>
        <v>83.333333333333329</v>
      </c>
      <c r="M131" s="16">
        <f t="shared" si="910"/>
        <v>166.66666666666666</v>
      </c>
      <c r="N131" s="15">
        <f t="shared" si="911"/>
        <v>83.333333333333329</v>
      </c>
      <c r="O131" s="7">
        <f t="shared" si="1240"/>
        <v>10399.999999999998</v>
      </c>
      <c r="P131" s="15">
        <f t="shared" si="878"/>
        <v>27398.6</v>
      </c>
      <c r="Q131" s="21">
        <f t="shared" si="879"/>
        <v>-24470.884413253694</v>
      </c>
      <c r="R131" s="4"/>
      <c r="S131" s="6">
        <f t="shared" si="912"/>
        <v>4076.8333333333253</v>
      </c>
      <c r="T131" s="10"/>
      <c r="U131" s="6">
        <f t="shared" si="912"/>
        <v>4076.8333333333253</v>
      </c>
      <c r="W131" s="6">
        <f t="shared" si="912"/>
        <v>4076.8333333333253</v>
      </c>
      <c r="Y131" s="6">
        <f t="shared" si="913"/>
        <v>4076.8333333333253</v>
      </c>
      <c r="AA131" s="6">
        <f t="shared" ref="AA131:AC131" si="1724">AA130+(365/12)</f>
        <v>4076.8333333333253</v>
      </c>
      <c r="AC131" s="6">
        <f t="shared" si="1724"/>
        <v>4076.8333333333253</v>
      </c>
      <c r="AE131" s="6">
        <f t="shared" ref="AE131:AG131" si="1725">AE130+(365/12)</f>
        <v>4076.8333333333253</v>
      </c>
      <c r="AG131" s="6">
        <f t="shared" si="1725"/>
        <v>4076.8333333333253</v>
      </c>
      <c r="AI131" s="6">
        <f t="shared" ref="AI131:AK131" si="1726">AI130+(365/12)</f>
        <v>4076.8333333333253</v>
      </c>
      <c r="AK131" s="6">
        <f t="shared" si="1726"/>
        <v>4076.8333333333253</v>
      </c>
      <c r="AM131" s="6">
        <f t="shared" ref="AM131:AO131" si="1727">AM130+(365/12)</f>
        <v>4076.8333333333253</v>
      </c>
      <c r="AN131" s="11">
        <f t="shared" si="1660"/>
        <v>-24470.884413253694</v>
      </c>
      <c r="AO131" s="6">
        <f t="shared" si="1727"/>
        <v>4076.8333333333253</v>
      </c>
      <c r="AP131" s="11">
        <f t="shared" si="1661"/>
        <v>-24470.884413253694</v>
      </c>
      <c r="AQ131" s="6">
        <f t="shared" ref="AQ131:AS131" si="1728">AQ130+(365/12)</f>
        <v>4076.8333333333253</v>
      </c>
      <c r="AR131" s="11">
        <f t="shared" si="1663"/>
        <v>-24470.884413253694</v>
      </c>
      <c r="AS131" s="6">
        <f t="shared" si="1728"/>
        <v>4076.8333333333253</v>
      </c>
      <c r="AT131" s="11">
        <f t="shared" si="1664"/>
        <v>-24470.884413253694</v>
      </c>
      <c r="AU131" s="6">
        <f t="shared" ref="AU131:AW131" si="1729">AU130+(365/12)</f>
        <v>4076.8333333333253</v>
      </c>
      <c r="AV131" s="11">
        <f t="shared" si="1666"/>
        <v>-24470.884413253694</v>
      </c>
      <c r="AW131" s="6">
        <f t="shared" si="1729"/>
        <v>4076.8333333333253</v>
      </c>
      <c r="AX131" s="11">
        <f t="shared" si="1667"/>
        <v>-24470.884413253694</v>
      </c>
      <c r="AY131" s="6">
        <f t="shared" ref="AY131:BA131" si="1730">AY130+(365/12)</f>
        <v>4076.8333333333253</v>
      </c>
      <c r="AZ131" s="11">
        <f t="shared" si="1669"/>
        <v>-24470.884413253694</v>
      </c>
      <c r="BA131" s="6">
        <f t="shared" si="1730"/>
        <v>4076.8333333333253</v>
      </c>
      <c r="BB131" s="11">
        <f t="shared" si="1670"/>
        <v>-24470.884413253694</v>
      </c>
      <c r="BC131" s="6">
        <f t="shared" ref="BC131:BE131" si="1731">BC130+(365/12)</f>
        <v>4076.8333333333253</v>
      </c>
      <c r="BD131" s="11">
        <f t="shared" si="1672"/>
        <v>-24470.884413253694</v>
      </c>
      <c r="BE131" s="6">
        <f t="shared" si="1731"/>
        <v>4076.8333333333253</v>
      </c>
      <c r="BF131" s="11">
        <f t="shared" si="1673"/>
        <v>-24470.884413253694</v>
      </c>
      <c r="BG131" s="6">
        <f t="shared" ref="BG131:BI131" si="1732">BG130+(365/12)</f>
        <v>4076.8333333333253</v>
      </c>
      <c r="BH131" s="11">
        <f t="shared" si="1675"/>
        <v>-24470.884413253694</v>
      </c>
      <c r="BI131" s="6">
        <f t="shared" si="1732"/>
        <v>4076.8333333333253</v>
      </c>
      <c r="BJ131" s="11">
        <f t="shared" si="1676"/>
        <v>-24470.884413253694</v>
      </c>
      <c r="BK131" s="6">
        <f t="shared" ref="BK131:BM131" si="1733">BK130+(365/12)</f>
        <v>4076.8333333333253</v>
      </c>
      <c r="BL131" s="11">
        <f t="shared" si="1678"/>
        <v>-24470.884413253694</v>
      </c>
      <c r="BM131" s="6">
        <f t="shared" si="1733"/>
        <v>4076.8333333333253</v>
      </c>
      <c r="BN131" s="11">
        <f t="shared" si="1679"/>
        <v>-24470.884413253694</v>
      </c>
      <c r="BO131" s="6">
        <f t="shared" ref="BO131:BQ131" si="1734">BO130+(365/12)</f>
        <v>4076.8333333333253</v>
      </c>
      <c r="BP131" s="11">
        <f t="shared" si="1681"/>
        <v>-24470.884413253694</v>
      </c>
      <c r="BQ131" s="6">
        <f t="shared" si="1734"/>
        <v>4076.8333333333253</v>
      </c>
      <c r="BR131" s="11">
        <f t="shared" si="1682"/>
        <v>-24470.884413253694</v>
      </c>
      <c r="BS131" s="6">
        <f t="shared" ref="BS131:BU131" si="1735">BS130+(365/12)</f>
        <v>4076.8333333333253</v>
      </c>
      <c r="BT131" s="11">
        <f t="shared" si="1684"/>
        <v>-24470.884413253694</v>
      </c>
      <c r="BU131" s="6">
        <f t="shared" si="1735"/>
        <v>4076.8333333333253</v>
      </c>
      <c r="BV131" s="11">
        <f t="shared" si="1685"/>
        <v>-24470.884413253694</v>
      </c>
      <c r="BW131" s="6">
        <f t="shared" ref="BW131:BY194" si="1736">BW130+(365/12)</f>
        <v>4076.8333333333253</v>
      </c>
      <c r="BX131" s="11">
        <f t="shared" si="1686"/>
        <v>-24470.884413253694</v>
      </c>
      <c r="BY131" s="82">
        <f t="shared" si="1736"/>
        <v>4076.8333333333253</v>
      </c>
      <c r="BZ131" s="11">
        <f t="shared" si="1687"/>
        <v>-24470.884413253694</v>
      </c>
      <c r="CA131" s="4"/>
    </row>
    <row r="132" spans="1:79">
      <c r="A132" s="1" t="str">
        <f t="shared" si="1070"/>
        <v/>
      </c>
      <c r="B132" s="1">
        <f t="shared" si="892"/>
        <v>126</v>
      </c>
      <c r="C132" s="13">
        <f t="shared" si="906"/>
        <v>837674.2927038183</v>
      </c>
      <c r="D132" s="2">
        <f t="shared" si="907"/>
        <v>47863.661751499727</v>
      </c>
      <c r="E132" s="15">
        <f t="shared" si="877"/>
        <v>6998.8991277194091</v>
      </c>
      <c r="F132" s="15">
        <f t="shared" si="1238"/>
        <v>40864.76262378032</v>
      </c>
      <c r="G132" s="21">
        <f t="shared" si="1239"/>
        <v>6998.8991277194091</v>
      </c>
      <c r="H132" s="19">
        <f>'rent cash flow (do not modify)'!D131</f>
        <v>35000</v>
      </c>
      <c r="I132" s="22">
        <f>'rent cash flow (do not modify)'!E131</f>
        <v>35000</v>
      </c>
      <c r="J132" s="21">
        <f t="shared" si="893"/>
        <v>5523.1106270560231</v>
      </c>
      <c r="K132" s="15">
        <f t="shared" si="908"/>
        <v>416.66666666666669</v>
      </c>
      <c r="L132" s="15">
        <f t="shared" si="909"/>
        <v>83.333333333333329</v>
      </c>
      <c r="M132" s="16">
        <f t="shared" si="910"/>
        <v>166.66666666666666</v>
      </c>
      <c r="N132" s="15">
        <f t="shared" si="911"/>
        <v>83.333333333333329</v>
      </c>
      <c r="O132" s="7">
        <f t="shared" si="1240"/>
        <v>10399.999999999998</v>
      </c>
      <c r="P132" s="15">
        <f t="shared" si="878"/>
        <v>27398.6</v>
      </c>
      <c r="Q132" s="21">
        <f t="shared" si="879"/>
        <v>-24575.512548090457</v>
      </c>
      <c r="R132" s="4"/>
      <c r="S132" s="6">
        <f t="shared" si="912"/>
        <v>4107.2499999999918</v>
      </c>
      <c r="T132" s="10"/>
      <c r="U132" s="6">
        <f t="shared" si="912"/>
        <v>4107.2499999999918</v>
      </c>
      <c r="W132" s="6">
        <f t="shared" si="912"/>
        <v>4107.2499999999918</v>
      </c>
      <c r="Y132" s="6">
        <f t="shared" si="913"/>
        <v>4107.2499999999918</v>
      </c>
      <c r="AA132" s="6">
        <f t="shared" ref="AA132:AC132" si="1737">AA131+(365/12)</f>
        <v>4107.2499999999918</v>
      </c>
      <c r="AC132" s="6">
        <f t="shared" si="1737"/>
        <v>4107.2499999999918</v>
      </c>
      <c r="AE132" s="6">
        <f t="shared" ref="AE132:AG132" si="1738">AE131+(365/12)</f>
        <v>4107.2499999999918</v>
      </c>
      <c r="AG132" s="6">
        <f t="shared" si="1738"/>
        <v>4107.2499999999918</v>
      </c>
      <c r="AI132" s="6">
        <f t="shared" ref="AI132:AK132" si="1739">AI131+(365/12)</f>
        <v>4107.2499999999918</v>
      </c>
      <c r="AK132" s="6">
        <f t="shared" si="1739"/>
        <v>4107.2499999999918</v>
      </c>
      <c r="AM132" s="6">
        <f t="shared" ref="AM132:AO132" si="1740">AM131+(365/12)</f>
        <v>4107.2499999999918</v>
      </c>
      <c r="AN132" s="11">
        <f t="shared" si="1660"/>
        <v>-24575.512548090457</v>
      </c>
      <c r="AO132" s="6">
        <f t="shared" si="1740"/>
        <v>4107.2499999999918</v>
      </c>
      <c r="AP132" s="11">
        <f t="shared" si="1661"/>
        <v>-24575.512548090457</v>
      </c>
      <c r="AQ132" s="6">
        <f t="shared" ref="AQ132:AS132" si="1741">AQ131+(365/12)</f>
        <v>4107.2499999999918</v>
      </c>
      <c r="AR132" s="11">
        <f t="shared" si="1663"/>
        <v>-24575.512548090457</v>
      </c>
      <c r="AS132" s="6">
        <f t="shared" si="1741"/>
        <v>4107.2499999999918</v>
      </c>
      <c r="AT132" s="11">
        <f t="shared" si="1664"/>
        <v>-24575.512548090457</v>
      </c>
      <c r="AU132" s="6">
        <f t="shared" ref="AU132:AW132" si="1742">AU131+(365/12)</f>
        <v>4107.2499999999918</v>
      </c>
      <c r="AV132" s="11">
        <f t="shared" si="1666"/>
        <v>-24575.512548090457</v>
      </c>
      <c r="AW132" s="6">
        <f t="shared" si="1742"/>
        <v>4107.2499999999918</v>
      </c>
      <c r="AX132" s="11">
        <f t="shared" si="1667"/>
        <v>-24575.512548090457</v>
      </c>
      <c r="AY132" s="6">
        <f t="shared" ref="AY132:BA132" si="1743">AY131+(365/12)</f>
        <v>4107.2499999999918</v>
      </c>
      <c r="AZ132" s="11">
        <f t="shared" si="1669"/>
        <v>-24575.512548090457</v>
      </c>
      <c r="BA132" s="6">
        <f t="shared" si="1743"/>
        <v>4107.2499999999918</v>
      </c>
      <c r="BB132" s="11">
        <f t="shared" si="1670"/>
        <v>-24575.512548090457</v>
      </c>
      <c r="BC132" s="6">
        <f t="shared" ref="BC132:BE132" si="1744">BC131+(365/12)</f>
        <v>4107.2499999999918</v>
      </c>
      <c r="BD132" s="11">
        <f t="shared" si="1672"/>
        <v>-24575.512548090457</v>
      </c>
      <c r="BE132" s="6">
        <f t="shared" si="1744"/>
        <v>4107.2499999999918</v>
      </c>
      <c r="BF132" s="11">
        <f t="shared" si="1673"/>
        <v>-24575.512548090457</v>
      </c>
      <c r="BG132" s="6">
        <f t="shared" ref="BG132:BI132" si="1745">BG131+(365/12)</f>
        <v>4107.2499999999918</v>
      </c>
      <c r="BH132" s="11">
        <f t="shared" si="1675"/>
        <v>-24575.512548090457</v>
      </c>
      <c r="BI132" s="6">
        <f t="shared" si="1745"/>
        <v>4107.2499999999918</v>
      </c>
      <c r="BJ132" s="11">
        <f t="shared" si="1676"/>
        <v>-24575.512548090457</v>
      </c>
      <c r="BK132" s="6">
        <f t="shared" ref="BK132:BM132" si="1746">BK131+(365/12)</f>
        <v>4107.2499999999918</v>
      </c>
      <c r="BL132" s="11">
        <f t="shared" si="1678"/>
        <v>-24575.512548090457</v>
      </c>
      <c r="BM132" s="6">
        <f t="shared" si="1746"/>
        <v>4107.2499999999918</v>
      </c>
      <c r="BN132" s="11">
        <f t="shared" si="1679"/>
        <v>-24575.512548090457</v>
      </c>
      <c r="BO132" s="6">
        <f t="shared" ref="BO132:BQ132" si="1747">BO131+(365/12)</f>
        <v>4107.2499999999918</v>
      </c>
      <c r="BP132" s="11">
        <f t="shared" si="1681"/>
        <v>-24575.512548090457</v>
      </c>
      <c r="BQ132" s="6">
        <f t="shared" si="1747"/>
        <v>4107.2499999999918</v>
      </c>
      <c r="BR132" s="11">
        <f t="shared" si="1682"/>
        <v>-24575.512548090457</v>
      </c>
      <c r="BS132" s="6">
        <f t="shared" ref="BS132:BU132" si="1748">BS131+(365/12)</f>
        <v>4107.2499999999918</v>
      </c>
      <c r="BT132" s="11">
        <f t="shared" si="1684"/>
        <v>-24575.512548090457</v>
      </c>
      <c r="BU132" s="6">
        <f t="shared" si="1748"/>
        <v>4107.2499999999918</v>
      </c>
      <c r="BV132" s="11">
        <f t="shared" si="1685"/>
        <v>-24575.512548090457</v>
      </c>
      <c r="BW132" s="6">
        <f t="shared" si="1736"/>
        <v>4107.2499999999918</v>
      </c>
      <c r="BX132" s="11">
        <f t="shared" si="1686"/>
        <v>-24575.512548090457</v>
      </c>
      <c r="BY132" s="82">
        <f t="shared" si="1736"/>
        <v>4107.2499999999918</v>
      </c>
      <c r="BZ132" s="11">
        <f t="shared" si="1687"/>
        <v>-24575.512548090457</v>
      </c>
      <c r="CA132" s="4"/>
    </row>
    <row r="133" spans="1:79">
      <c r="A133" s="1" t="str">
        <f t="shared" si="1070"/>
        <v/>
      </c>
      <c r="B133" s="1">
        <f t="shared" si="892"/>
        <v>127</v>
      </c>
      <c r="C133" s="13">
        <f t="shared" si="906"/>
        <v>796809.53008003801</v>
      </c>
      <c r="D133" s="2">
        <f t="shared" si="907"/>
        <v>47863.661751499727</v>
      </c>
      <c r="E133" s="15">
        <f t="shared" si="877"/>
        <v>6657.4676740229279</v>
      </c>
      <c r="F133" s="15">
        <f t="shared" si="1238"/>
        <v>41206.194077476801</v>
      </c>
      <c r="G133" s="21">
        <f t="shared" si="1239"/>
        <v>6657.4676740229279</v>
      </c>
      <c r="H133" s="19">
        <f>'rent cash flow (do not modify)'!D132</f>
        <v>35000</v>
      </c>
      <c r="I133" s="22">
        <f>'rent cash flow (do not modify)'!E132</f>
        <v>35000</v>
      </c>
      <c r="J133" s="21">
        <f t="shared" si="893"/>
        <v>5523.1106270560231</v>
      </c>
      <c r="K133" s="15">
        <f t="shared" si="908"/>
        <v>416.66666666666669</v>
      </c>
      <c r="L133" s="15">
        <f t="shared" si="909"/>
        <v>83.333333333333329</v>
      </c>
      <c r="M133" s="16">
        <f t="shared" si="910"/>
        <v>166.66666666666666</v>
      </c>
      <c r="N133" s="15">
        <f t="shared" si="911"/>
        <v>83.333333333333329</v>
      </c>
      <c r="O133" s="7">
        <f t="shared" si="1240"/>
        <v>10399.999999999998</v>
      </c>
      <c r="P133" s="15">
        <f t="shared" si="878"/>
        <v>27398.6</v>
      </c>
      <c r="Q133" s="21">
        <f t="shared" si="879"/>
        <v>-24681.014867282665</v>
      </c>
      <c r="R133" s="4"/>
      <c r="S133" s="6">
        <f t="shared" si="912"/>
        <v>4137.6666666666588</v>
      </c>
      <c r="T133" s="10"/>
      <c r="U133" s="6">
        <f t="shared" si="912"/>
        <v>4137.6666666666588</v>
      </c>
      <c r="W133" s="6">
        <f t="shared" si="912"/>
        <v>4137.6666666666588</v>
      </c>
      <c r="Y133" s="6">
        <f t="shared" si="913"/>
        <v>4137.6666666666588</v>
      </c>
      <c r="AA133" s="6">
        <f t="shared" ref="AA133:AC133" si="1749">AA132+(365/12)</f>
        <v>4137.6666666666588</v>
      </c>
      <c r="AC133" s="6">
        <f t="shared" si="1749"/>
        <v>4137.6666666666588</v>
      </c>
      <c r="AE133" s="6">
        <f t="shared" ref="AE133:AG133" si="1750">AE132+(365/12)</f>
        <v>4137.6666666666588</v>
      </c>
      <c r="AG133" s="6">
        <f t="shared" si="1750"/>
        <v>4137.6666666666588</v>
      </c>
      <c r="AI133" s="6">
        <f t="shared" ref="AI133:AK133" si="1751">AI132+(365/12)</f>
        <v>4137.6666666666588</v>
      </c>
      <c r="AK133" s="6">
        <f t="shared" si="1751"/>
        <v>4137.6666666666588</v>
      </c>
      <c r="AM133" s="6">
        <f t="shared" ref="AM133:AO133" si="1752">AM132+(365/12)</f>
        <v>4137.6666666666588</v>
      </c>
      <c r="AN133" s="11">
        <f t="shared" si="1660"/>
        <v>-24681.014867282665</v>
      </c>
      <c r="AO133" s="6">
        <f t="shared" si="1752"/>
        <v>4137.6666666666588</v>
      </c>
      <c r="AP133" s="11">
        <f t="shared" si="1661"/>
        <v>-24681.014867282665</v>
      </c>
      <c r="AQ133" s="6">
        <f t="shared" ref="AQ133:AS133" si="1753">AQ132+(365/12)</f>
        <v>4137.6666666666588</v>
      </c>
      <c r="AR133" s="11">
        <f t="shared" si="1663"/>
        <v>-24681.014867282665</v>
      </c>
      <c r="AS133" s="6">
        <f t="shared" si="1753"/>
        <v>4137.6666666666588</v>
      </c>
      <c r="AT133" s="11">
        <f t="shared" si="1664"/>
        <v>-24681.014867282665</v>
      </c>
      <c r="AU133" s="6">
        <f t="shared" ref="AU133:AW133" si="1754">AU132+(365/12)</f>
        <v>4137.6666666666588</v>
      </c>
      <c r="AV133" s="11">
        <f t="shared" si="1666"/>
        <v>-24681.014867282665</v>
      </c>
      <c r="AW133" s="6">
        <f t="shared" si="1754"/>
        <v>4137.6666666666588</v>
      </c>
      <c r="AX133" s="11">
        <f t="shared" si="1667"/>
        <v>-24681.014867282665</v>
      </c>
      <c r="AY133" s="6">
        <f t="shared" ref="AY133:BA133" si="1755">AY132+(365/12)</f>
        <v>4137.6666666666588</v>
      </c>
      <c r="AZ133" s="11">
        <f t="shared" si="1669"/>
        <v>-24681.014867282665</v>
      </c>
      <c r="BA133" s="6">
        <f t="shared" si="1755"/>
        <v>4137.6666666666588</v>
      </c>
      <c r="BB133" s="11">
        <f t="shared" si="1670"/>
        <v>-24681.014867282665</v>
      </c>
      <c r="BC133" s="6">
        <f t="shared" ref="BC133:BE133" si="1756">BC132+(365/12)</f>
        <v>4137.6666666666588</v>
      </c>
      <c r="BD133" s="11">
        <f t="shared" si="1672"/>
        <v>-24681.014867282665</v>
      </c>
      <c r="BE133" s="6">
        <f t="shared" si="1756"/>
        <v>4137.6666666666588</v>
      </c>
      <c r="BF133" s="11">
        <f t="shared" si="1673"/>
        <v>-24681.014867282665</v>
      </c>
      <c r="BG133" s="6">
        <f t="shared" ref="BG133:BI133" si="1757">BG132+(365/12)</f>
        <v>4137.6666666666588</v>
      </c>
      <c r="BH133" s="11">
        <f t="shared" si="1675"/>
        <v>-24681.014867282665</v>
      </c>
      <c r="BI133" s="6">
        <f t="shared" si="1757"/>
        <v>4137.6666666666588</v>
      </c>
      <c r="BJ133" s="11">
        <f t="shared" si="1676"/>
        <v>-24681.014867282665</v>
      </c>
      <c r="BK133" s="6">
        <f t="shared" ref="BK133:BM133" si="1758">BK132+(365/12)</f>
        <v>4137.6666666666588</v>
      </c>
      <c r="BL133" s="11">
        <f t="shared" si="1678"/>
        <v>-24681.014867282665</v>
      </c>
      <c r="BM133" s="6">
        <f t="shared" si="1758"/>
        <v>4137.6666666666588</v>
      </c>
      <c r="BN133" s="11">
        <f t="shared" si="1679"/>
        <v>-24681.014867282665</v>
      </c>
      <c r="BO133" s="6">
        <f t="shared" ref="BO133:BQ133" si="1759">BO132+(365/12)</f>
        <v>4137.6666666666588</v>
      </c>
      <c r="BP133" s="11">
        <f t="shared" si="1681"/>
        <v>-24681.014867282665</v>
      </c>
      <c r="BQ133" s="6">
        <f t="shared" si="1759"/>
        <v>4137.6666666666588</v>
      </c>
      <c r="BR133" s="11">
        <f t="shared" si="1682"/>
        <v>-24681.014867282665</v>
      </c>
      <c r="BS133" s="6">
        <f t="shared" ref="BS133:BU133" si="1760">BS132+(365/12)</f>
        <v>4137.6666666666588</v>
      </c>
      <c r="BT133" s="11">
        <f t="shared" si="1684"/>
        <v>-24681.014867282665</v>
      </c>
      <c r="BU133" s="6">
        <f t="shared" si="1760"/>
        <v>4137.6666666666588</v>
      </c>
      <c r="BV133" s="11">
        <f t="shared" si="1685"/>
        <v>-24681.014867282665</v>
      </c>
      <c r="BW133" s="6">
        <f t="shared" si="1736"/>
        <v>4137.6666666666588</v>
      </c>
      <c r="BX133" s="11">
        <f t="shared" si="1686"/>
        <v>-24681.014867282665</v>
      </c>
      <c r="BY133" s="82">
        <f t="shared" si="1736"/>
        <v>4137.6666666666588</v>
      </c>
      <c r="BZ133" s="11">
        <f t="shared" si="1687"/>
        <v>-24681.014867282665</v>
      </c>
      <c r="CA133" s="4"/>
    </row>
    <row r="134" spans="1:79">
      <c r="A134" s="1" t="str">
        <f t="shared" si="1070"/>
        <v/>
      </c>
      <c r="B134" s="1">
        <f t="shared" si="892"/>
        <v>128</v>
      </c>
      <c r="C134" s="13">
        <f t="shared" si="906"/>
        <v>755603.33600256126</v>
      </c>
      <c r="D134" s="2">
        <f t="shared" si="907"/>
        <v>47863.661751499727</v>
      </c>
      <c r="E134" s="15">
        <f t="shared" si="877"/>
        <v>6313.1835073755228</v>
      </c>
      <c r="F134" s="15">
        <f t="shared" si="1238"/>
        <v>41550.478244124206</v>
      </c>
      <c r="G134" s="21">
        <f t="shared" si="1239"/>
        <v>6313.1835073755228</v>
      </c>
      <c r="H134" s="19">
        <f>'rent cash flow (do not modify)'!D133</f>
        <v>35000</v>
      </c>
      <c r="I134" s="22">
        <f>'rent cash flow (do not modify)'!E133</f>
        <v>35000</v>
      </c>
      <c r="J134" s="21">
        <f t="shared" si="893"/>
        <v>5523.1106270560231</v>
      </c>
      <c r="K134" s="15">
        <f t="shared" si="908"/>
        <v>416.66666666666669</v>
      </c>
      <c r="L134" s="15">
        <f t="shared" si="909"/>
        <v>83.333333333333329</v>
      </c>
      <c r="M134" s="16">
        <f t="shared" si="910"/>
        <v>166.66666666666666</v>
      </c>
      <c r="N134" s="15">
        <f t="shared" si="911"/>
        <v>83.333333333333329</v>
      </c>
      <c r="O134" s="7">
        <f t="shared" si="1240"/>
        <v>10399.999999999998</v>
      </c>
      <c r="P134" s="15">
        <f t="shared" si="878"/>
        <v>27398.6</v>
      </c>
      <c r="Q134" s="21">
        <f t="shared" si="879"/>
        <v>-24787.398674776716</v>
      </c>
      <c r="R134" s="4"/>
      <c r="S134" s="6">
        <f t="shared" si="912"/>
        <v>4168.0833333333258</v>
      </c>
      <c r="T134" s="10"/>
      <c r="U134" s="6">
        <f t="shared" si="912"/>
        <v>4168.0833333333258</v>
      </c>
      <c r="W134" s="6">
        <f t="shared" si="912"/>
        <v>4168.0833333333258</v>
      </c>
      <c r="Y134" s="6">
        <f t="shared" si="913"/>
        <v>4168.0833333333258</v>
      </c>
      <c r="AA134" s="6">
        <f t="shared" ref="AA134:AC134" si="1761">AA133+(365/12)</f>
        <v>4168.0833333333258</v>
      </c>
      <c r="AC134" s="6">
        <f t="shared" si="1761"/>
        <v>4168.0833333333258</v>
      </c>
      <c r="AE134" s="6">
        <f t="shared" ref="AE134:AG134" si="1762">AE133+(365/12)</f>
        <v>4168.0833333333258</v>
      </c>
      <c r="AG134" s="6">
        <f t="shared" si="1762"/>
        <v>4168.0833333333258</v>
      </c>
      <c r="AI134" s="6">
        <f t="shared" ref="AI134:AK134" si="1763">AI133+(365/12)</f>
        <v>4168.0833333333258</v>
      </c>
      <c r="AK134" s="6">
        <f t="shared" si="1763"/>
        <v>4168.0833333333258</v>
      </c>
      <c r="AM134" s="6">
        <f t="shared" ref="AM134:AO134" si="1764">AM133+(365/12)</f>
        <v>4168.0833333333258</v>
      </c>
      <c r="AN134" s="11">
        <f t="shared" si="1660"/>
        <v>-24787.398674776716</v>
      </c>
      <c r="AO134" s="6">
        <f t="shared" si="1764"/>
        <v>4168.0833333333258</v>
      </c>
      <c r="AP134" s="11">
        <f t="shared" si="1661"/>
        <v>-24787.398674776716</v>
      </c>
      <c r="AQ134" s="6">
        <f t="shared" ref="AQ134:AS134" si="1765">AQ133+(365/12)</f>
        <v>4168.0833333333258</v>
      </c>
      <c r="AR134" s="11">
        <f t="shared" si="1663"/>
        <v>-24787.398674776716</v>
      </c>
      <c r="AS134" s="6">
        <f t="shared" si="1765"/>
        <v>4168.0833333333258</v>
      </c>
      <c r="AT134" s="11">
        <f t="shared" si="1664"/>
        <v>-24787.398674776716</v>
      </c>
      <c r="AU134" s="6">
        <f t="shared" ref="AU134:AW134" si="1766">AU133+(365/12)</f>
        <v>4168.0833333333258</v>
      </c>
      <c r="AV134" s="11">
        <f t="shared" si="1666"/>
        <v>-24787.398674776716</v>
      </c>
      <c r="AW134" s="6">
        <f t="shared" si="1766"/>
        <v>4168.0833333333258</v>
      </c>
      <c r="AX134" s="11">
        <f t="shared" si="1667"/>
        <v>-24787.398674776716</v>
      </c>
      <c r="AY134" s="6">
        <f t="shared" ref="AY134:BA134" si="1767">AY133+(365/12)</f>
        <v>4168.0833333333258</v>
      </c>
      <c r="AZ134" s="11">
        <f t="shared" si="1669"/>
        <v>-24787.398674776716</v>
      </c>
      <c r="BA134" s="6">
        <f t="shared" si="1767"/>
        <v>4168.0833333333258</v>
      </c>
      <c r="BB134" s="11">
        <f t="shared" si="1670"/>
        <v>-24787.398674776716</v>
      </c>
      <c r="BC134" s="6">
        <f t="shared" ref="BC134:BE134" si="1768">BC133+(365/12)</f>
        <v>4168.0833333333258</v>
      </c>
      <c r="BD134" s="11">
        <f t="shared" si="1672"/>
        <v>-24787.398674776716</v>
      </c>
      <c r="BE134" s="6">
        <f t="shared" si="1768"/>
        <v>4168.0833333333258</v>
      </c>
      <c r="BF134" s="11">
        <f t="shared" si="1673"/>
        <v>-24787.398674776716</v>
      </c>
      <c r="BG134" s="6">
        <f t="shared" ref="BG134:BI134" si="1769">BG133+(365/12)</f>
        <v>4168.0833333333258</v>
      </c>
      <c r="BH134" s="11">
        <f t="shared" si="1675"/>
        <v>-24787.398674776716</v>
      </c>
      <c r="BI134" s="6">
        <f t="shared" si="1769"/>
        <v>4168.0833333333258</v>
      </c>
      <c r="BJ134" s="11">
        <f t="shared" si="1676"/>
        <v>-24787.398674776716</v>
      </c>
      <c r="BK134" s="6">
        <f t="shared" ref="BK134:BM134" si="1770">BK133+(365/12)</f>
        <v>4168.0833333333258</v>
      </c>
      <c r="BL134" s="11">
        <f t="shared" si="1678"/>
        <v>-24787.398674776716</v>
      </c>
      <c r="BM134" s="6">
        <f t="shared" si="1770"/>
        <v>4168.0833333333258</v>
      </c>
      <c r="BN134" s="11">
        <f t="shared" si="1679"/>
        <v>-24787.398674776716</v>
      </c>
      <c r="BO134" s="6">
        <f t="shared" ref="BO134:BQ134" si="1771">BO133+(365/12)</f>
        <v>4168.0833333333258</v>
      </c>
      <c r="BP134" s="11">
        <f t="shared" si="1681"/>
        <v>-24787.398674776716</v>
      </c>
      <c r="BQ134" s="6">
        <f t="shared" si="1771"/>
        <v>4168.0833333333258</v>
      </c>
      <c r="BR134" s="11">
        <f t="shared" si="1682"/>
        <v>-24787.398674776716</v>
      </c>
      <c r="BS134" s="6">
        <f t="shared" ref="BS134:BU134" si="1772">BS133+(365/12)</f>
        <v>4168.0833333333258</v>
      </c>
      <c r="BT134" s="11">
        <f t="shared" si="1684"/>
        <v>-24787.398674776716</v>
      </c>
      <c r="BU134" s="6">
        <f t="shared" si="1772"/>
        <v>4168.0833333333258</v>
      </c>
      <c r="BV134" s="11">
        <f t="shared" si="1685"/>
        <v>-24787.398674776716</v>
      </c>
      <c r="BW134" s="6">
        <f t="shared" si="1736"/>
        <v>4168.0833333333258</v>
      </c>
      <c r="BX134" s="11">
        <f t="shared" si="1686"/>
        <v>-24787.398674776716</v>
      </c>
      <c r="BY134" s="82">
        <f t="shared" si="1736"/>
        <v>4168.0833333333258</v>
      </c>
      <c r="BZ134" s="11">
        <f t="shared" si="1687"/>
        <v>-24787.398674776716</v>
      </c>
      <c r="CA134" s="4"/>
    </row>
    <row r="135" spans="1:79">
      <c r="A135" s="1" t="str">
        <f t="shared" si="1070"/>
        <v/>
      </c>
      <c r="B135" s="1">
        <f t="shared" si="892"/>
        <v>129</v>
      </c>
      <c r="C135" s="13">
        <f t="shared" si="906"/>
        <v>714052.85775843705</v>
      </c>
      <c r="D135" s="2">
        <f t="shared" si="907"/>
        <v>47863.661751499727</v>
      </c>
      <c r="E135" s="15">
        <f t="shared" ref="E135:E198" si="1773">C135*(((1+intrate)^(1/12))-1)</f>
        <v>5966.0227929163675</v>
      </c>
      <c r="F135" s="15">
        <f t="shared" si="1238"/>
        <v>41897.63895858336</v>
      </c>
      <c r="G135" s="21">
        <f t="shared" si="1239"/>
        <v>5966.0227929163675</v>
      </c>
      <c r="H135" s="19">
        <f>'rent cash flow (do not modify)'!D134</f>
        <v>35000</v>
      </c>
      <c r="I135" s="22">
        <f>'rent cash flow (do not modify)'!E134</f>
        <v>35000</v>
      </c>
      <c r="J135" s="21">
        <f t="shared" si="893"/>
        <v>5523.1106270560231</v>
      </c>
      <c r="K135" s="15">
        <f t="shared" si="908"/>
        <v>416.66666666666669</v>
      </c>
      <c r="L135" s="15">
        <f t="shared" si="909"/>
        <v>83.333333333333329</v>
      </c>
      <c r="M135" s="16">
        <f t="shared" si="910"/>
        <v>166.66666666666666</v>
      </c>
      <c r="N135" s="15">
        <f t="shared" si="911"/>
        <v>83.333333333333329</v>
      </c>
      <c r="O135" s="7">
        <f t="shared" si="1240"/>
        <v>10399.999999999998</v>
      </c>
      <c r="P135" s="15">
        <f t="shared" ref="P135:P198" si="1774">IF(H135=0,-(H135-(H135-O135)*IF(tax=10%,10.3%,IF(tax=20%,20.6%,IF(tax=30%,30.9%)))),(H135-(H135-O135)*IF(tax=10%,10.3%,IF(tax=20%,20.6%,IF(tax=30%,30.9%)))))</f>
        <v>27398.6</v>
      </c>
      <c r="Q135" s="21">
        <f t="shared" ref="Q135:Q198" si="1775">-(D135-G135*IF(tax=10%,10.3%,IF(tax=20%,20.6%,IF(tax=30%,30.9%)))-IF(H135=0,0,(H135-(H135-O135)*IF(tax=10%,10.3%,IF(tax=20%,20.6%,IF(tax=30%,30.9%)))))+J135+K135+L135+M135+N135)</f>
        <v>-24894.671335544594</v>
      </c>
      <c r="R135" s="4"/>
      <c r="S135" s="6">
        <f t="shared" si="912"/>
        <v>4198.4999999999927</v>
      </c>
      <c r="T135" s="10"/>
      <c r="U135" s="6">
        <f t="shared" si="912"/>
        <v>4198.4999999999927</v>
      </c>
      <c r="W135" s="6">
        <f t="shared" si="912"/>
        <v>4198.4999999999927</v>
      </c>
      <c r="Y135" s="6">
        <f t="shared" si="913"/>
        <v>4198.4999999999927</v>
      </c>
      <c r="AA135" s="6">
        <f t="shared" ref="AA135:AC135" si="1776">AA134+(365/12)</f>
        <v>4198.4999999999927</v>
      </c>
      <c r="AC135" s="6">
        <f t="shared" si="1776"/>
        <v>4198.4999999999927</v>
      </c>
      <c r="AE135" s="6">
        <f t="shared" ref="AE135:AG135" si="1777">AE134+(365/12)</f>
        <v>4198.4999999999927</v>
      </c>
      <c r="AG135" s="6">
        <f t="shared" si="1777"/>
        <v>4198.4999999999927</v>
      </c>
      <c r="AI135" s="6">
        <f t="shared" ref="AI135:AK135" si="1778">AI134+(365/12)</f>
        <v>4198.4999999999927</v>
      </c>
      <c r="AK135" s="6">
        <f t="shared" si="1778"/>
        <v>4198.4999999999927</v>
      </c>
      <c r="AM135" s="6">
        <f t="shared" ref="AM135:AO135" si="1779">AM134+(365/12)</f>
        <v>4198.4999999999927</v>
      </c>
      <c r="AN135" s="11">
        <f t="shared" si="1660"/>
        <v>-24894.671335544594</v>
      </c>
      <c r="AO135" s="6">
        <f t="shared" si="1779"/>
        <v>4198.4999999999927</v>
      </c>
      <c r="AP135" s="11">
        <f t="shared" si="1661"/>
        <v>-24894.671335544594</v>
      </c>
      <c r="AQ135" s="6">
        <f t="shared" ref="AQ135:AS135" si="1780">AQ134+(365/12)</f>
        <v>4198.4999999999927</v>
      </c>
      <c r="AR135" s="11">
        <f t="shared" si="1663"/>
        <v>-24894.671335544594</v>
      </c>
      <c r="AS135" s="6">
        <f t="shared" si="1780"/>
        <v>4198.4999999999927</v>
      </c>
      <c r="AT135" s="11">
        <f t="shared" si="1664"/>
        <v>-24894.671335544594</v>
      </c>
      <c r="AU135" s="6">
        <f t="shared" ref="AU135:AW135" si="1781">AU134+(365/12)</f>
        <v>4198.4999999999927</v>
      </c>
      <c r="AV135" s="11">
        <f t="shared" si="1666"/>
        <v>-24894.671335544594</v>
      </c>
      <c r="AW135" s="6">
        <f t="shared" si="1781"/>
        <v>4198.4999999999927</v>
      </c>
      <c r="AX135" s="11">
        <f t="shared" si="1667"/>
        <v>-24894.671335544594</v>
      </c>
      <c r="AY135" s="6">
        <f t="shared" ref="AY135:BA135" si="1782">AY134+(365/12)</f>
        <v>4198.4999999999927</v>
      </c>
      <c r="AZ135" s="11">
        <f t="shared" si="1669"/>
        <v>-24894.671335544594</v>
      </c>
      <c r="BA135" s="6">
        <f t="shared" si="1782"/>
        <v>4198.4999999999927</v>
      </c>
      <c r="BB135" s="11">
        <f t="shared" si="1670"/>
        <v>-24894.671335544594</v>
      </c>
      <c r="BC135" s="6">
        <f t="shared" ref="BC135:BE135" si="1783">BC134+(365/12)</f>
        <v>4198.4999999999927</v>
      </c>
      <c r="BD135" s="11">
        <f t="shared" si="1672"/>
        <v>-24894.671335544594</v>
      </c>
      <c r="BE135" s="6">
        <f t="shared" si="1783"/>
        <v>4198.4999999999927</v>
      </c>
      <c r="BF135" s="11">
        <f t="shared" si="1673"/>
        <v>-24894.671335544594</v>
      </c>
      <c r="BG135" s="6">
        <f t="shared" ref="BG135:BI135" si="1784">BG134+(365/12)</f>
        <v>4198.4999999999927</v>
      </c>
      <c r="BH135" s="11">
        <f t="shared" si="1675"/>
        <v>-24894.671335544594</v>
      </c>
      <c r="BI135" s="6">
        <f t="shared" si="1784"/>
        <v>4198.4999999999927</v>
      </c>
      <c r="BJ135" s="11">
        <f t="shared" si="1676"/>
        <v>-24894.671335544594</v>
      </c>
      <c r="BK135" s="6">
        <f t="shared" ref="BK135:BM135" si="1785">BK134+(365/12)</f>
        <v>4198.4999999999927</v>
      </c>
      <c r="BL135" s="11">
        <f t="shared" si="1678"/>
        <v>-24894.671335544594</v>
      </c>
      <c r="BM135" s="6">
        <f t="shared" si="1785"/>
        <v>4198.4999999999927</v>
      </c>
      <c r="BN135" s="11">
        <f t="shared" si="1679"/>
        <v>-24894.671335544594</v>
      </c>
      <c r="BO135" s="6">
        <f t="shared" ref="BO135:BQ135" si="1786">BO134+(365/12)</f>
        <v>4198.4999999999927</v>
      </c>
      <c r="BP135" s="11">
        <f t="shared" si="1681"/>
        <v>-24894.671335544594</v>
      </c>
      <c r="BQ135" s="6">
        <f t="shared" si="1786"/>
        <v>4198.4999999999927</v>
      </c>
      <c r="BR135" s="11">
        <f t="shared" si="1682"/>
        <v>-24894.671335544594</v>
      </c>
      <c r="BS135" s="6">
        <f t="shared" ref="BS135:BU135" si="1787">BS134+(365/12)</f>
        <v>4198.4999999999927</v>
      </c>
      <c r="BT135" s="11">
        <f t="shared" si="1684"/>
        <v>-24894.671335544594</v>
      </c>
      <c r="BU135" s="6">
        <f t="shared" si="1787"/>
        <v>4198.4999999999927</v>
      </c>
      <c r="BV135" s="11">
        <f t="shared" si="1685"/>
        <v>-24894.671335544594</v>
      </c>
      <c r="BW135" s="6">
        <f t="shared" si="1736"/>
        <v>4198.4999999999927</v>
      </c>
      <c r="BX135" s="11">
        <f t="shared" si="1686"/>
        <v>-24894.671335544594</v>
      </c>
      <c r="BY135" s="82">
        <f t="shared" si="1736"/>
        <v>4198.4999999999927</v>
      </c>
      <c r="BZ135" s="11">
        <f t="shared" si="1687"/>
        <v>-24894.671335544594</v>
      </c>
      <c r="CA135" s="4"/>
    </row>
    <row r="136" spans="1:79">
      <c r="A136" s="1" t="str">
        <f t="shared" si="1070"/>
        <v/>
      </c>
      <c r="B136" s="1">
        <f t="shared" ref="B136:B199" si="1788">B135+1</f>
        <v>130</v>
      </c>
      <c r="C136" s="13">
        <f t="shared" si="906"/>
        <v>672155.2187998537</v>
      </c>
      <c r="D136" s="2">
        <f t="shared" si="907"/>
        <v>47863.661751499727</v>
      </c>
      <c r="E136" s="15">
        <f t="shared" si="1773"/>
        <v>5615.9614966406634</v>
      </c>
      <c r="F136" s="15">
        <f t="shared" si="1238"/>
        <v>42247.700254859061</v>
      </c>
      <c r="G136" s="21">
        <f t="shared" si="1239"/>
        <v>5615.9614966406634</v>
      </c>
      <c r="H136" s="19">
        <f>'rent cash flow (do not modify)'!D135</f>
        <v>35000</v>
      </c>
      <c r="I136" s="22">
        <f>'rent cash flow (do not modify)'!E135</f>
        <v>35000</v>
      </c>
      <c r="J136" s="21">
        <f t="shared" ref="J136:J199" si="1789">IF(A136&lt;&gt;"",J135*(1+socinc),J135)</f>
        <v>5523.1106270560231</v>
      </c>
      <c r="K136" s="15">
        <f t="shared" si="908"/>
        <v>416.66666666666669</v>
      </c>
      <c r="L136" s="15">
        <f t="shared" si="909"/>
        <v>83.333333333333329</v>
      </c>
      <c r="M136" s="16">
        <f t="shared" si="910"/>
        <v>166.66666666666666</v>
      </c>
      <c r="N136" s="15">
        <f t="shared" si="911"/>
        <v>83.333333333333329</v>
      </c>
      <c r="O136" s="7">
        <f t="shared" si="1240"/>
        <v>10399.999999999998</v>
      </c>
      <c r="P136" s="15">
        <f t="shared" si="1774"/>
        <v>27398.6</v>
      </c>
      <c r="Q136" s="21">
        <f t="shared" si="1775"/>
        <v>-25002.840276093786</v>
      </c>
      <c r="R136" s="4"/>
      <c r="S136" s="6">
        <f t="shared" si="912"/>
        <v>4228.9166666666597</v>
      </c>
      <c r="T136" s="10"/>
      <c r="U136" s="6">
        <f t="shared" si="912"/>
        <v>4228.9166666666597</v>
      </c>
      <c r="W136" s="6">
        <f t="shared" si="912"/>
        <v>4228.9166666666597</v>
      </c>
      <c r="Y136" s="6">
        <f t="shared" si="913"/>
        <v>4228.9166666666597</v>
      </c>
      <c r="AA136" s="6">
        <f t="shared" ref="AA136:AC136" si="1790">AA135+(365/12)</f>
        <v>4228.9166666666597</v>
      </c>
      <c r="AC136" s="6">
        <f t="shared" si="1790"/>
        <v>4228.9166666666597</v>
      </c>
      <c r="AE136" s="6">
        <f t="shared" ref="AE136:AG136" si="1791">AE135+(365/12)</f>
        <v>4228.9166666666597</v>
      </c>
      <c r="AG136" s="6">
        <f t="shared" si="1791"/>
        <v>4228.9166666666597</v>
      </c>
      <c r="AI136" s="6">
        <f t="shared" ref="AI136:AK136" si="1792">AI135+(365/12)</f>
        <v>4228.9166666666597</v>
      </c>
      <c r="AK136" s="6">
        <f t="shared" si="1792"/>
        <v>4228.9166666666597</v>
      </c>
      <c r="AM136" s="6">
        <f t="shared" ref="AM136:AO136" si="1793">AM135+(365/12)</f>
        <v>4228.9166666666597</v>
      </c>
      <c r="AN136" s="11">
        <f t="shared" si="1660"/>
        <v>-25002.840276093786</v>
      </c>
      <c r="AO136" s="6">
        <f t="shared" si="1793"/>
        <v>4228.9166666666597</v>
      </c>
      <c r="AP136" s="11">
        <f t="shared" si="1661"/>
        <v>-25002.840276093786</v>
      </c>
      <c r="AQ136" s="6">
        <f t="shared" ref="AQ136:AS136" si="1794">AQ135+(365/12)</f>
        <v>4228.9166666666597</v>
      </c>
      <c r="AR136" s="11">
        <f t="shared" si="1663"/>
        <v>-25002.840276093786</v>
      </c>
      <c r="AS136" s="6">
        <f t="shared" si="1794"/>
        <v>4228.9166666666597</v>
      </c>
      <c r="AT136" s="11">
        <f t="shared" si="1664"/>
        <v>-25002.840276093786</v>
      </c>
      <c r="AU136" s="6">
        <f t="shared" ref="AU136:AW136" si="1795">AU135+(365/12)</f>
        <v>4228.9166666666597</v>
      </c>
      <c r="AV136" s="11">
        <f t="shared" si="1666"/>
        <v>-25002.840276093786</v>
      </c>
      <c r="AW136" s="6">
        <f t="shared" si="1795"/>
        <v>4228.9166666666597</v>
      </c>
      <c r="AX136" s="11">
        <f t="shared" si="1667"/>
        <v>-25002.840276093786</v>
      </c>
      <c r="AY136" s="6">
        <f t="shared" ref="AY136:BA136" si="1796">AY135+(365/12)</f>
        <v>4228.9166666666597</v>
      </c>
      <c r="AZ136" s="11">
        <f t="shared" si="1669"/>
        <v>-25002.840276093786</v>
      </c>
      <c r="BA136" s="6">
        <f t="shared" si="1796"/>
        <v>4228.9166666666597</v>
      </c>
      <c r="BB136" s="11">
        <f t="shared" si="1670"/>
        <v>-25002.840276093786</v>
      </c>
      <c r="BC136" s="6">
        <f t="shared" ref="BC136:BE136" si="1797">BC135+(365/12)</f>
        <v>4228.9166666666597</v>
      </c>
      <c r="BD136" s="11">
        <f t="shared" si="1672"/>
        <v>-25002.840276093786</v>
      </c>
      <c r="BE136" s="6">
        <f t="shared" si="1797"/>
        <v>4228.9166666666597</v>
      </c>
      <c r="BF136" s="11">
        <f t="shared" si="1673"/>
        <v>-25002.840276093786</v>
      </c>
      <c r="BG136" s="6">
        <f t="shared" ref="BG136:BI136" si="1798">BG135+(365/12)</f>
        <v>4228.9166666666597</v>
      </c>
      <c r="BH136" s="11">
        <f t="shared" si="1675"/>
        <v>-25002.840276093786</v>
      </c>
      <c r="BI136" s="6">
        <f t="shared" si="1798"/>
        <v>4228.9166666666597</v>
      </c>
      <c r="BJ136" s="11">
        <f t="shared" si="1676"/>
        <v>-25002.840276093786</v>
      </c>
      <c r="BK136" s="6">
        <f t="shared" ref="BK136:BM136" si="1799">BK135+(365/12)</f>
        <v>4228.9166666666597</v>
      </c>
      <c r="BL136" s="11">
        <f t="shared" si="1678"/>
        <v>-25002.840276093786</v>
      </c>
      <c r="BM136" s="6">
        <f t="shared" si="1799"/>
        <v>4228.9166666666597</v>
      </c>
      <c r="BN136" s="11">
        <f t="shared" si="1679"/>
        <v>-25002.840276093786</v>
      </c>
      <c r="BO136" s="6">
        <f t="shared" ref="BO136:BQ136" si="1800">BO135+(365/12)</f>
        <v>4228.9166666666597</v>
      </c>
      <c r="BP136" s="11">
        <f t="shared" si="1681"/>
        <v>-25002.840276093786</v>
      </c>
      <c r="BQ136" s="6">
        <f t="shared" si="1800"/>
        <v>4228.9166666666597</v>
      </c>
      <c r="BR136" s="11">
        <f t="shared" si="1682"/>
        <v>-25002.840276093786</v>
      </c>
      <c r="BS136" s="6">
        <f t="shared" ref="BS136:BU136" si="1801">BS135+(365/12)</f>
        <v>4228.9166666666597</v>
      </c>
      <c r="BT136" s="11">
        <f t="shared" si="1684"/>
        <v>-25002.840276093786</v>
      </c>
      <c r="BU136" s="6">
        <f t="shared" si="1801"/>
        <v>4228.9166666666597</v>
      </c>
      <c r="BV136" s="11">
        <f t="shared" si="1685"/>
        <v>-25002.840276093786</v>
      </c>
      <c r="BW136" s="6">
        <f t="shared" si="1736"/>
        <v>4228.9166666666597</v>
      </c>
      <c r="BX136" s="11">
        <f t="shared" si="1686"/>
        <v>-25002.840276093786</v>
      </c>
      <c r="BY136" s="82">
        <f t="shared" si="1736"/>
        <v>4228.9166666666597</v>
      </c>
      <c r="BZ136" s="11">
        <f t="shared" si="1687"/>
        <v>-25002.840276093786</v>
      </c>
      <c r="CA136" s="4"/>
    </row>
    <row r="137" spans="1:79">
      <c r="A137" s="1" t="str">
        <f t="shared" si="1070"/>
        <v/>
      </c>
      <c r="B137" s="1">
        <f t="shared" si="1788"/>
        <v>131</v>
      </c>
      <c r="C137" s="13">
        <f t="shared" ref="C137:C200" si="1802">IF(C136&lt;0.0001,0,C136-F136)</f>
        <v>629907.51854499464</v>
      </c>
      <c r="D137" s="2">
        <f t="shared" ref="D137:D200" si="1803">IF(C137&lt;0.0001,0,D136)</f>
        <v>47863.661751499727</v>
      </c>
      <c r="E137" s="15">
        <f t="shared" si="1773"/>
        <v>5262.9753837357612</v>
      </c>
      <c r="F137" s="15">
        <f t="shared" si="1238"/>
        <v>42600.686367763963</v>
      </c>
      <c r="G137" s="21">
        <f t="shared" si="1239"/>
        <v>5262.9753837357612</v>
      </c>
      <c r="H137" s="19">
        <f>'rent cash flow (do not modify)'!D136</f>
        <v>35000</v>
      </c>
      <c r="I137" s="22">
        <f>'rent cash flow (do not modify)'!E136</f>
        <v>35000</v>
      </c>
      <c r="J137" s="21">
        <f t="shared" si="1789"/>
        <v>5523.1106270560231</v>
      </c>
      <c r="K137" s="15">
        <f t="shared" ref="K137:K200" si="1804">K136</f>
        <v>416.66666666666669</v>
      </c>
      <c r="L137" s="15">
        <f t="shared" ref="L137:L200" si="1805">L136</f>
        <v>83.333333333333329</v>
      </c>
      <c r="M137" s="16">
        <f t="shared" ref="M137:M200" si="1806">M136</f>
        <v>166.66666666666666</v>
      </c>
      <c r="N137" s="15">
        <f t="shared" ref="N137:N200" si="1807">N136</f>
        <v>83.333333333333329</v>
      </c>
      <c r="O137" s="7">
        <f t="shared" si="1240"/>
        <v>10399.999999999998</v>
      </c>
      <c r="P137" s="15">
        <f t="shared" si="1774"/>
        <v>27398.6</v>
      </c>
      <c r="Q137" s="21">
        <f t="shared" si="1775"/>
        <v>-25111.912984981402</v>
      </c>
      <c r="R137" s="4"/>
      <c r="S137" s="6">
        <f t="shared" ref="S137:W200" si="1808">S136+(365/12)</f>
        <v>4259.3333333333267</v>
      </c>
      <c r="T137" s="10"/>
      <c r="U137" s="6">
        <f t="shared" si="1808"/>
        <v>4259.3333333333267</v>
      </c>
      <c r="W137" s="6">
        <f t="shared" si="1808"/>
        <v>4259.3333333333267</v>
      </c>
      <c r="Y137" s="6">
        <f t="shared" ref="Y137:Y200" si="1809">Y136+(365/12)</f>
        <v>4259.3333333333267</v>
      </c>
      <c r="AA137" s="6">
        <f t="shared" ref="AA137:AC137" si="1810">AA136+(365/12)</f>
        <v>4259.3333333333267</v>
      </c>
      <c r="AC137" s="6">
        <f t="shared" si="1810"/>
        <v>4259.3333333333267</v>
      </c>
      <c r="AE137" s="6">
        <f t="shared" ref="AE137:AG137" si="1811">AE136+(365/12)</f>
        <v>4259.3333333333267</v>
      </c>
      <c r="AG137" s="6">
        <f t="shared" si="1811"/>
        <v>4259.3333333333267</v>
      </c>
      <c r="AI137" s="6">
        <f t="shared" ref="AI137:AK137" si="1812">AI136+(365/12)</f>
        <v>4259.3333333333267</v>
      </c>
      <c r="AK137" s="6">
        <f t="shared" si="1812"/>
        <v>4259.3333333333267</v>
      </c>
      <c r="AM137" s="6">
        <f t="shared" ref="AM137:AO137" si="1813">AM136+(365/12)</f>
        <v>4259.3333333333267</v>
      </c>
      <c r="AN137" s="11">
        <f t="shared" si="1660"/>
        <v>-25111.912984981402</v>
      </c>
      <c r="AO137" s="6">
        <f t="shared" si="1813"/>
        <v>4259.3333333333267</v>
      </c>
      <c r="AP137" s="11">
        <f t="shared" si="1661"/>
        <v>-25111.912984981402</v>
      </c>
      <c r="AQ137" s="6">
        <f t="shared" ref="AQ137:AS137" si="1814">AQ136+(365/12)</f>
        <v>4259.3333333333267</v>
      </c>
      <c r="AR137" s="11">
        <f t="shared" si="1663"/>
        <v>-25111.912984981402</v>
      </c>
      <c r="AS137" s="6">
        <f t="shared" si="1814"/>
        <v>4259.3333333333267</v>
      </c>
      <c r="AT137" s="11">
        <f t="shared" si="1664"/>
        <v>-25111.912984981402</v>
      </c>
      <c r="AU137" s="6">
        <f t="shared" ref="AU137:AW137" si="1815">AU136+(365/12)</f>
        <v>4259.3333333333267</v>
      </c>
      <c r="AV137" s="11">
        <f t="shared" si="1666"/>
        <v>-25111.912984981402</v>
      </c>
      <c r="AW137" s="6">
        <f t="shared" si="1815"/>
        <v>4259.3333333333267</v>
      </c>
      <c r="AX137" s="11">
        <f t="shared" si="1667"/>
        <v>-25111.912984981402</v>
      </c>
      <c r="AY137" s="6">
        <f t="shared" ref="AY137:BA137" si="1816">AY136+(365/12)</f>
        <v>4259.3333333333267</v>
      </c>
      <c r="AZ137" s="11">
        <f t="shared" si="1669"/>
        <v>-25111.912984981402</v>
      </c>
      <c r="BA137" s="6">
        <f t="shared" si="1816"/>
        <v>4259.3333333333267</v>
      </c>
      <c r="BB137" s="11">
        <f t="shared" si="1670"/>
        <v>-25111.912984981402</v>
      </c>
      <c r="BC137" s="6">
        <f t="shared" ref="BC137:BE137" si="1817">BC136+(365/12)</f>
        <v>4259.3333333333267</v>
      </c>
      <c r="BD137" s="11">
        <f t="shared" si="1672"/>
        <v>-25111.912984981402</v>
      </c>
      <c r="BE137" s="6">
        <f t="shared" si="1817"/>
        <v>4259.3333333333267</v>
      </c>
      <c r="BF137" s="11">
        <f t="shared" si="1673"/>
        <v>-25111.912984981402</v>
      </c>
      <c r="BG137" s="6">
        <f t="shared" ref="BG137:BI137" si="1818">BG136+(365/12)</f>
        <v>4259.3333333333267</v>
      </c>
      <c r="BH137" s="11">
        <f t="shared" si="1675"/>
        <v>-25111.912984981402</v>
      </c>
      <c r="BI137" s="6">
        <f t="shared" si="1818"/>
        <v>4259.3333333333267</v>
      </c>
      <c r="BJ137" s="11">
        <f t="shared" si="1676"/>
        <v>-25111.912984981402</v>
      </c>
      <c r="BK137" s="6">
        <f t="shared" ref="BK137:BM137" si="1819">BK136+(365/12)</f>
        <v>4259.3333333333267</v>
      </c>
      <c r="BL137" s="11">
        <f t="shared" si="1678"/>
        <v>-25111.912984981402</v>
      </c>
      <c r="BM137" s="6">
        <f t="shared" si="1819"/>
        <v>4259.3333333333267</v>
      </c>
      <c r="BN137" s="11">
        <f t="shared" si="1679"/>
        <v>-25111.912984981402</v>
      </c>
      <c r="BO137" s="6">
        <f t="shared" ref="BO137:BQ137" si="1820">BO136+(365/12)</f>
        <v>4259.3333333333267</v>
      </c>
      <c r="BP137" s="11">
        <f t="shared" si="1681"/>
        <v>-25111.912984981402</v>
      </c>
      <c r="BQ137" s="6">
        <f t="shared" si="1820"/>
        <v>4259.3333333333267</v>
      </c>
      <c r="BR137" s="11">
        <f t="shared" si="1682"/>
        <v>-25111.912984981402</v>
      </c>
      <c r="BS137" s="6">
        <f t="shared" ref="BS137:BU137" si="1821">BS136+(365/12)</f>
        <v>4259.3333333333267</v>
      </c>
      <c r="BT137" s="11">
        <f t="shared" si="1684"/>
        <v>-25111.912984981402</v>
      </c>
      <c r="BU137" s="6">
        <f t="shared" si="1821"/>
        <v>4259.3333333333267</v>
      </c>
      <c r="BV137" s="11">
        <f t="shared" si="1685"/>
        <v>-25111.912984981402</v>
      </c>
      <c r="BW137" s="6">
        <f t="shared" si="1736"/>
        <v>4259.3333333333267</v>
      </c>
      <c r="BX137" s="11">
        <f t="shared" si="1686"/>
        <v>-25111.912984981402</v>
      </c>
      <c r="BY137" s="82">
        <f t="shared" si="1736"/>
        <v>4259.3333333333267</v>
      </c>
      <c r="BZ137" s="11">
        <f t="shared" si="1687"/>
        <v>-25111.912984981402</v>
      </c>
      <c r="CA137" s="4"/>
    </row>
    <row r="138" spans="1:79">
      <c r="A138" s="1" t="str">
        <f t="shared" si="1070"/>
        <v/>
      </c>
      <c r="B138" s="1">
        <f t="shared" si="1788"/>
        <v>132</v>
      </c>
      <c r="C138" s="13">
        <f t="shared" si="1802"/>
        <v>587306.83217723062</v>
      </c>
      <c r="D138" s="2">
        <f t="shared" si="1803"/>
        <v>47863.661751499727</v>
      </c>
      <c r="E138" s="15">
        <f t="shared" si="1773"/>
        <v>4907.0400169033774</v>
      </c>
      <c r="F138" s="15">
        <f t="shared" si="1238"/>
        <v>42956.621734596352</v>
      </c>
      <c r="G138" s="21">
        <f t="shared" si="1239"/>
        <v>4907.0400169033774</v>
      </c>
      <c r="H138" s="19">
        <f>'rent cash flow (do not modify)'!D137</f>
        <v>35000</v>
      </c>
      <c r="I138" s="22">
        <f>'rent cash flow (do not modify)'!E137</f>
        <v>35000</v>
      </c>
      <c r="J138" s="21">
        <f t="shared" si="1789"/>
        <v>5523.1106270560231</v>
      </c>
      <c r="K138" s="15">
        <f t="shared" si="1804"/>
        <v>416.66666666666669</v>
      </c>
      <c r="L138" s="15">
        <f t="shared" si="1805"/>
        <v>83.333333333333329</v>
      </c>
      <c r="M138" s="16">
        <f t="shared" si="1806"/>
        <v>166.66666666666666</v>
      </c>
      <c r="N138" s="15">
        <f t="shared" si="1807"/>
        <v>83.333333333333329</v>
      </c>
      <c r="O138" s="7">
        <f t="shared" si="1240"/>
        <v>10399.999999999998</v>
      </c>
      <c r="P138" s="15">
        <f t="shared" si="1774"/>
        <v>27398.6</v>
      </c>
      <c r="Q138" s="21">
        <f t="shared" si="1775"/>
        <v>-25221.897013332611</v>
      </c>
      <c r="R138" s="4"/>
      <c r="S138" s="6">
        <f t="shared" si="1808"/>
        <v>4289.7499999999936</v>
      </c>
      <c r="T138" s="10"/>
      <c r="U138" s="6">
        <f t="shared" si="1808"/>
        <v>4289.7499999999936</v>
      </c>
      <c r="W138" s="6">
        <f t="shared" si="1808"/>
        <v>4289.7499999999936</v>
      </c>
      <c r="Y138" s="6">
        <f t="shared" si="1809"/>
        <v>4289.7499999999936</v>
      </c>
      <c r="AA138" s="6">
        <f t="shared" ref="AA138:AC138" si="1822">AA137+(365/12)</f>
        <v>4289.7499999999936</v>
      </c>
      <c r="AC138" s="6">
        <f t="shared" si="1822"/>
        <v>4289.7499999999936</v>
      </c>
      <c r="AE138" s="6">
        <f t="shared" ref="AE138:AG138" si="1823">AE137+(365/12)</f>
        <v>4289.7499999999936</v>
      </c>
      <c r="AG138" s="6">
        <f t="shared" si="1823"/>
        <v>4289.7499999999936</v>
      </c>
      <c r="AI138" s="6">
        <f t="shared" ref="AI138:AK138" si="1824">AI137+(365/12)</f>
        <v>4289.7499999999936</v>
      </c>
      <c r="AK138" s="6">
        <f t="shared" si="1824"/>
        <v>4289.7499999999936</v>
      </c>
      <c r="AM138" s="6">
        <f t="shared" ref="AM138:AO138" si="1825">AM137+(365/12)</f>
        <v>4289.7499999999936</v>
      </c>
      <c r="AN138" s="11">
        <f t="shared" si="1660"/>
        <v>-25221.897013332611</v>
      </c>
      <c r="AO138" s="6">
        <f t="shared" si="1825"/>
        <v>4289.7499999999936</v>
      </c>
      <c r="AP138" s="11">
        <f t="shared" si="1661"/>
        <v>-25221.897013332611</v>
      </c>
      <c r="AQ138" s="6">
        <f t="shared" ref="AQ138:AS138" si="1826">AQ137+(365/12)</f>
        <v>4289.7499999999936</v>
      </c>
      <c r="AR138" s="11">
        <f t="shared" si="1663"/>
        <v>-25221.897013332611</v>
      </c>
      <c r="AS138" s="6">
        <f t="shared" si="1826"/>
        <v>4289.7499999999936</v>
      </c>
      <c r="AT138" s="11">
        <f t="shared" si="1664"/>
        <v>-25221.897013332611</v>
      </c>
      <c r="AU138" s="6">
        <f t="shared" ref="AU138:AW138" si="1827">AU137+(365/12)</f>
        <v>4289.7499999999936</v>
      </c>
      <c r="AV138" s="11">
        <f t="shared" si="1666"/>
        <v>-25221.897013332611</v>
      </c>
      <c r="AW138" s="6">
        <f t="shared" si="1827"/>
        <v>4289.7499999999936</v>
      </c>
      <c r="AX138" s="11">
        <f t="shared" si="1667"/>
        <v>-25221.897013332611</v>
      </c>
      <c r="AY138" s="6">
        <f t="shared" ref="AY138:BA138" si="1828">AY137+(365/12)</f>
        <v>4289.7499999999936</v>
      </c>
      <c r="AZ138" s="11">
        <f t="shared" si="1669"/>
        <v>-25221.897013332611</v>
      </c>
      <c r="BA138" s="6">
        <f t="shared" si="1828"/>
        <v>4289.7499999999936</v>
      </c>
      <c r="BB138" s="11">
        <f t="shared" si="1670"/>
        <v>-25221.897013332611</v>
      </c>
      <c r="BC138" s="6">
        <f t="shared" ref="BC138:BE138" si="1829">BC137+(365/12)</f>
        <v>4289.7499999999936</v>
      </c>
      <c r="BD138" s="11">
        <f t="shared" si="1672"/>
        <v>-25221.897013332611</v>
      </c>
      <c r="BE138" s="6">
        <f t="shared" si="1829"/>
        <v>4289.7499999999936</v>
      </c>
      <c r="BF138" s="11">
        <f t="shared" si="1673"/>
        <v>-25221.897013332611</v>
      </c>
      <c r="BG138" s="6">
        <f t="shared" ref="BG138:BI138" si="1830">BG137+(365/12)</f>
        <v>4289.7499999999936</v>
      </c>
      <c r="BH138" s="11">
        <f t="shared" si="1675"/>
        <v>-25221.897013332611</v>
      </c>
      <c r="BI138" s="6">
        <f t="shared" si="1830"/>
        <v>4289.7499999999936</v>
      </c>
      <c r="BJ138" s="11">
        <f t="shared" si="1676"/>
        <v>-25221.897013332611</v>
      </c>
      <c r="BK138" s="6">
        <f t="shared" ref="BK138:BM138" si="1831">BK137+(365/12)</f>
        <v>4289.7499999999936</v>
      </c>
      <c r="BL138" s="11">
        <f t="shared" si="1678"/>
        <v>-25221.897013332611</v>
      </c>
      <c r="BM138" s="6">
        <f t="shared" si="1831"/>
        <v>4289.7499999999936</v>
      </c>
      <c r="BN138" s="11">
        <f t="shared" si="1679"/>
        <v>-25221.897013332611</v>
      </c>
      <c r="BO138" s="6">
        <f t="shared" ref="BO138:BQ138" si="1832">BO137+(365/12)</f>
        <v>4289.7499999999936</v>
      </c>
      <c r="BP138" s="11">
        <f t="shared" si="1681"/>
        <v>-25221.897013332611</v>
      </c>
      <c r="BQ138" s="6">
        <f t="shared" si="1832"/>
        <v>4289.7499999999936</v>
      </c>
      <c r="BR138" s="11">
        <f t="shared" si="1682"/>
        <v>-25221.897013332611</v>
      </c>
      <c r="BS138" s="6">
        <f t="shared" ref="BS138:BU138" si="1833">BS137+(365/12)</f>
        <v>4289.7499999999936</v>
      </c>
      <c r="BT138" s="11">
        <f t="shared" si="1684"/>
        <v>-25221.897013332611</v>
      </c>
      <c r="BU138" s="6">
        <f t="shared" si="1833"/>
        <v>4289.7499999999936</v>
      </c>
      <c r="BV138" s="11">
        <f t="shared" si="1685"/>
        <v>-25221.897013332611</v>
      </c>
      <c r="BW138" s="6">
        <f t="shared" si="1736"/>
        <v>4289.7499999999936</v>
      </c>
      <c r="BX138" s="11">
        <f t="shared" si="1686"/>
        <v>-25221.897013332611</v>
      </c>
      <c r="BY138" s="82">
        <f t="shared" si="1736"/>
        <v>4289.7499999999936</v>
      </c>
      <c r="BZ138" s="11">
        <f t="shared" si="1687"/>
        <v>-25221.897013332611</v>
      </c>
      <c r="CA138" s="4"/>
    </row>
    <row r="139" spans="1:79">
      <c r="A139" s="18">
        <f t="shared" si="1070"/>
        <v>12</v>
      </c>
      <c r="B139" s="18">
        <f t="shared" si="1788"/>
        <v>133</v>
      </c>
      <c r="C139" s="19">
        <f t="shared" si="1802"/>
        <v>544350.2104426343</v>
      </c>
      <c r="D139" s="22">
        <f t="shared" si="1803"/>
        <v>47863.661751499727</v>
      </c>
      <c r="E139" s="22">
        <f t="shared" si="1773"/>
        <v>4548.1307546677972</v>
      </c>
      <c r="F139" s="22">
        <f t="shared" si="1238"/>
        <v>43315.530996831927</v>
      </c>
      <c r="G139" s="23">
        <f t="shared" si="1239"/>
        <v>4548.1307546677972</v>
      </c>
      <c r="H139" s="19">
        <f>'rent cash flow (do not modify)'!D138</f>
        <v>35000</v>
      </c>
      <c r="I139" s="22">
        <f>'rent cash flow (do not modify)'!E138</f>
        <v>35000</v>
      </c>
      <c r="J139" s="23">
        <f t="shared" si="1789"/>
        <v>5578.3417333265834</v>
      </c>
      <c r="K139" s="22">
        <f t="shared" si="1804"/>
        <v>416.66666666666669</v>
      </c>
      <c r="L139" s="22">
        <f t="shared" si="1805"/>
        <v>83.333333333333329</v>
      </c>
      <c r="M139" s="19">
        <f t="shared" si="1806"/>
        <v>166.66666666666666</v>
      </c>
      <c r="N139" s="22">
        <f t="shared" si="1807"/>
        <v>83.333333333333329</v>
      </c>
      <c r="O139" s="18">
        <f t="shared" si="1240"/>
        <v>10399.999999999998</v>
      </c>
      <c r="P139" s="22">
        <f t="shared" si="1774"/>
        <v>27398.6</v>
      </c>
      <c r="Q139" s="23">
        <f t="shared" si="1775"/>
        <v>-25388.031081633962</v>
      </c>
      <c r="R139" s="4"/>
      <c r="S139" s="6">
        <f t="shared" si="1808"/>
        <v>4320.1666666666606</v>
      </c>
      <c r="T139" s="20"/>
      <c r="U139" s="6">
        <f t="shared" si="1808"/>
        <v>4320.1666666666606</v>
      </c>
      <c r="V139" s="20"/>
      <c r="W139" s="6">
        <f t="shared" si="1808"/>
        <v>4320.1666666666606</v>
      </c>
      <c r="X139" s="20"/>
      <c r="Y139" s="6">
        <f t="shared" si="1809"/>
        <v>4320.1666666666606</v>
      </c>
      <c r="Z139" s="20"/>
      <c r="AA139" s="6">
        <f t="shared" ref="AA139:AC139" si="1834">AA138+(365/12)</f>
        <v>4320.1666666666606</v>
      </c>
      <c r="AB139" s="20"/>
      <c r="AC139" s="6">
        <f t="shared" si="1834"/>
        <v>4320.1666666666606</v>
      </c>
      <c r="AD139" s="20"/>
      <c r="AE139" s="6">
        <f t="shared" ref="AE139:AG139" si="1835">AE138+(365/12)</f>
        <v>4320.1666666666606</v>
      </c>
      <c r="AF139" s="20"/>
      <c r="AG139" s="6">
        <f t="shared" si="1835"/>
        <v>4320.1666666666606</v>
      </c>
      <c r="AH139" s="20"/>
      <c r="AI139" s="6">
        <f t="shared" ref="AI139:AK139" si="1836">AI138+(365/12)</f>
        <v>4320.1666666666606</v>
      </c>
      <c r="AJ139" s="20"/>
      <c r="AK139" s="6">
        <f t="shared" si="1836"/>
        <v>4320.1666666666606</v>
      </c>
      <c r="AL139" s="20"/>
      <c r="AM139" s="6">
        <f t="shared" ref="AM139:AO139" si="1837">AM138+(365/12)</f>
        <v>4320.1666666666606</v>
      </c>
      <c r="AN139" s="20">
        <f>value*(1+appr)^(A139-1)-C139-IF((A139-1)&lt;=penaltyy,sqft*pamt,0)</f>
        <v>13721233.320107378</v>
      </c>
      <c r="AO139" s="6">
        <f t="shared" si="1837"/>
        <v>4320.1666666666606</v>
      </c>
      <c r="AP139" s="20">
        <f t="shared" ref="AP139:AP150" si="1838">Q139</f>
        <v>-25388.031081633962</v>
      </c>
      <c r="AQ139" s="6">
        <f t="shared" ref="AQ139:AS139" si="1839">AQ138+(365/12)</f>
        <v>4320.1666666666606</v>
      </c>
      <c r="AR139" s="20">
        <f t="shared" ref="AR139:AR150" si="1840">Q139</f>
        <v>-25388.031081633962</v>
      </c>
      <c r="AS139" s="6">
        <f t="shared" si="1839"/>
        <v>4320.1666666666606</v>
      </c>
      <c r="AT139" s="20">
        <f t="shared" ref="AT139:AT150" si="1841">Q139</f>
        <v>-25388.031081633962</v>
      </c>
      <c r="AU139" s="6">
        <f t="shared" ref="AU139:AW139" si="1842">AU138+(365/12)</f>
        <v>4320.1666666666606</v>
      </c>
      <c r="AV139" s="20">
        <f t="shared" ref="AV139:AV150" si="1843">Q139</f>
        <v>-25388.031081633962</v>
      </c>
      <c r="AW139" s="6">
        <f t="shared" si="1842"/>
        <v>4320.1666666666606</v>
      </c>
      <c r="AX139" s="20">
        <f t="shared" ref="AX139:AX150" si="1844">Q139</f>
        <v>-25388.031081633962</v>
      </c>
      <c r="AY139" s="6">
        <f t="shared" ref="AY139:BA139" si="1845">AY138+(365/12)</f>
        <v>4320.1666666666606</v>
      </c>
      <c r="AZ139" s="20">
        <f t="shared" ref="AZ139:AZ150" si="1846">Q139</f>
        <v>-25388.031081633962</v>
      </c>
      <c r="BA139" s="6">
        <f t="shared" si="1845"/>
        <v>4320.1666666666606</v>
      </c>
      <c r="BB139" s="20">
        <f t="shared" ref="BB139:BB150" si="1847">Q139</f>
        <v>-25388.031081633962</v>
      </c>
      <c r="BC139" s="6">
        <f t="shared" ref="BC139:BE139" si="1848">BC138+(365/12)</f>
        <v>4320.1666666666606</v>
      </c>
      <c r="BD139" s="20">
        <f t="shared" ref="BD139:BD150" si="1849">Q139</f>
        <v>-25388.031081633962</v>
      </c>
      <c r="BE139" s="6">
        <f t="shared" si="1848"/>
        <v>4320.1666666666606</v>
      </c>
      <c r="BF139" s="20">
        <f t="shared" ref="BF139:BF150" si="1850">Q139</f>
        <v>-25388.031081633962</v>
      </c>
      <c r="BG139" s="6">
        <f t="shared" ref="BG139:BI139" si="1851">BG138+(365/12)</f>
        <v>4320.1666666666606</v>
      </c>
      <c r="BH139" s="20">
        <f t="shared" ref="BH139:BH150" si="1852">Q139</f>
        <v>-25388.031081633962</v>
      </c>
      <c r="BI139" s="6">
        <f t="shared" si="1851"/>
        <v>4320.1666666666606</v>
      </c>
      <c r="BJ139" s="20">
        <f t="shared" ref="BJ139:BJ150" si="1853">Q139</f>
        <v>-25388.031081633962</v>
      </c>
      <c r="BK139" s="6">
        <f t="shared" ref="BK139:BM139" si="1854">BK138+(365/12)</f>
        <v>4320.1666666666606</v>
      </c>
      <c r="BL139" s="20">
        <f t="shared" ref="BL139:BL150" si="1855">Q139</f>
        <v>-25388.031081633962</v>
      </c>
      <c r="BM139" s="6">
        <f t="shared" si="1854"/>
        <v>4320.1666666666606</v>
      </c>
      <c r="BN139" s="20">
        <f t="shared" ref="BN139:BN150" si="1856">Q139</f>
        <v>-25388.031081633962</v>
      </c>
      <c r="BO139" s="6">
        <f t="shared" ref="BO139:BQ139" si="1857">BO138+(365/12)</f>
        <v>4320.1666666666606</v>
      </c>
      <c r="BP139" s="20">
        <f t="shared" ref="BP139:BP150" si="1858">Q139</f>
        <v>-25388.031081633962</v>
      </c>
      <c r="BQ139" s="6">
        <f t="shared" si="1857"/>
        <v>4320.1666666666606</v>
      </c>
      <c r="BR139" s="20">
        <f t="shared" ref="BR139:BR150" si="1859">Q139</f>
        <v>-25388.031081633962</v>
      </c>
      <c r="BS139" s="6">
        <f t="shared" ref="BS139:BU139" si="1860">BS138+(365/12)</f>
        <v>4320.1666666666606</v>
      </c>
      <c r="BT139" s="20">
        <f t="shared" ref="BT139:BT150" si="1861">Q139</f>
        <v>-25388.031081633962</v>
      </c>
      <c r="BU139" s="6">
        <f t="shared" si="1860"/>
        <v>4320.1666666666606</v>
      </c>
      <c r="BV139" s="20">
        <f t="shared" ref="BV139:BV150" si="1862">Q139</f>
        <v>-25388.031081633962</v>
      </c>
      <c r="BW139" s="6">
        <f t="shared" si="1736"/>
        <v>4320.1666666666606</v>
      </c>
      <c r="BX139" s="20">
        <f t="shared" ref="BX139:BX150" si="1863">Q139</f>
        <v>-25388.031081633962</v>
      </c>
      <c r="BY139" s="82">
        <f t="shared" si="1736"/>
        <v>4320.1666666666606</v>
      </c>
      <c r="BZ139" s="20">
        <f t="shared" ref="BZ139:BZ150" si="1864">Q139</f>
        <v>-25388.031081633962</v>
      </c>
      <c r="CA139" s="4"/>
    </row>
    <row r="140" spans="1:79">
      <c r="A140" s="1" t="str">
        <f t="shared" si="1070"/>
        <v/>
      </c>
      <c r="B140" s="1">
        <f t="shared" si="1788"/>
        <v>134</v>
      </c>
      <c r="C140" s="13">
        <f t="shared" si="1802"/>
        <v>501034.67944580235</v>
      </c>
      <c r="D140" s="2">
        <f t="shared" si="1803"/>
        <v>47863.661751499727</v>
      </c>
      <c r="E140" s="15">
        <f t="shared" si="1773"/>
        <v>4186.2227496699397</v>
      </c>
      <c r="F140" s="15">
        <f t="shared" si="1238"/>
        <v>43677.439001829785</v>
      </c>
      <c r="G140" s="21">
        <f t="shared" si="1239"/>
        <v>4186.2227496699397</v>
      </c>
      <c r="H140" s="19">
        <f>'rent cash flow (do not modify)'!D139</f>
        <v>35000</v>
      </c>
      <c r="I140" s="22">
        <f>'rent cash flow (do not modify)'!E139</f>
        <v>35000</v>
      </c>
      <c r="J140" s="21">
        <f t="shared" si="1789"/>
        <v>5578.3417333265834</v>
      </c>
      <c r="K140" s="15">
        <f t="shared" si="1804"/>
        <v>416.66666666666669</v>
      </c>
      <c r="L140" s="15">
        <f t="shared" si="1805"/>
        <v>83.333333333333329</v>
      </c>
      <c r="M140" s="16">
        <f t="shared" si="1806"/>
        <v>166.66666666666666</v>
      </c>
      <c r="N140" s="15">
        <f t="shared" si="1807"/>
        <v>83.333333333333329</v>
      </c>
      <c r="O140" s="7">
        <f t="shared" si="1240"/>
        <v>10399.999999999998</v>
      </c>
      <c r="P140" s="15">
        <f t="shared" si="1774"/>
        <v>27398.6</v>
      </c>
      <c r="Q140" s="21">
        <f t="shared" si="1775"/>
        <v>-25499.860655178301</v>
      </c>
      <c r="R140" s="4"/>
      <c r="S140" s="6">
        <f t="shared" si="1808"/>
        <v>4350.5833333333276</v>
      </c>
      <c r="T140" s="10"/>
      <c r="U140" s="6">
        <f t="shared" si="1808"/>
        <v>4350.5833333333276</v>
      </c>
      <c r="W140" s="6">
        <f t="shared" si="1808"/>
        <v>4350.5833333333276</v>
      </c>
      <c r="Y140" s="6">
        <f t="shared" si="1809"/>
        <v>4350.5833333333276</v>
      </c>
      <c r="AA140" s="6">
        <f t="shared" ref="AA140:AC140" si="1865">AA139+(365/12)</f>
        <v>4350.5833333333276</v>
      </c>
      <c r="AC140" s="6">
        <f t="shared" si="1865"/>
        <v>4350.5833333333276</v>
      </c>
      <c r="AE140" s="6">
        <f t="shared" ref="AE140:AG140" si="1866">AE139+(365/12)</f>
        <v>4350.5833333333276</v>
      </c>
      <c r="AG140" s="6">
        <f t="shared" si="1866"/>
        <v>4350.5833333333276</v>
      </c>
      <c r="AI140" s="6">
        <f t="shared" ref="AI140:AK140" si="1867">AI139+(365/12)</f>
        <v>4350.5833333333276</v>
      </c>
      <c r="AK140" s="6">
        <f t="shared" si="1867"/>
        <v>4350.5833333333276</v>
      </c>
      <c r="AM140" s="6">
        <f t="shared" ref="AM140:AO140" si="1868">AM139+(365/12)</f>
        <v>4350.5833333333276</v>
      </c>
      <c r="AO140" s="6">
        <f t="shared" si="1868"/>
        <v>4350.5833333333276</v>
      </c>
      <c r="AP140" s="11">
        <f t="shared" si="1838"/>
        <v>-25499.860655178301</v>
      </c>
      <c r="AQ140" s="6">
        <f t="shared" ref="AQ140:AS140" si="1869">AQ139+(365/12)</f>
        <v>4350.5833333333276</v>
      </c>
      <c r="AR140" s="11">
        <f t="shared" si="1840"/>
        <v>-25499.860655178301</v>
      </c>
      <c r="AS140" s="6">
        <f t="shared" si="1869"/>
        <v>4350.5833333333276</v>
      </c>
      <c r="AT140" s="11">
        <f t="shared" si="1841"/>
        <v>-25499.860655178301</v>
      </c>
      <c r="AU140" s="6">
        <f t="shared" ref="AU140:AW140" si="1870">AU139+(365/12)</f>
        <v>4350.5833333333276</v>
      </c>
      <c r="AV140" s="11">
        <f t="shared" si="1843"/>
        <v>-25499.860655178301</v>
      </c>
      <c r="AW140" s="6">
        <f t="shared" si="1870"/>
        <v>4350.5833333333276</v>
      </c>
      <c r="AX140" s="11">
        <f t="shared" si="1844"/>
        <v>-25499.860655178301</v>
      </c>
      <c r="AY140" s="6">
        <f t="shared" ref="AY140:BA140" si="1871">AY139+(365/12)</f>
        <v>4350.5833333333276</v>
      </c>
      <c r="AZ140" s="11">
        <f t="shared" si="1846"/>
        <v>-25499.860655178301</v>
      </c>
      <c r="BA140" s="6">
        <f t="shared" si="1871"/>
        <v>4350.5833333333276</v>
      </c>
      <c r="BB140" s="11">
        <f t="shared" si="1847"/>
        <v>-25499.860655178301</v>
      </c>
      <c r="BC140" s="6">
        <f t="shared" ref="BC140:BE140" si="1872">BC139+(365/12)</f>
        <v>4350.5833333333276</v>
      </c>
      <c r="BD140" s="11">
        <f t="shared" si="1849"/>
        <v>-25499.860655178301</v>
      </c>
      <c r="BE140" s="6">
        <f t="shared" si="1872"/>
        <v>4350.5833333333276</v>
      </c>
      <c r="BF140" s="11">
        <f t="shared" si="1850"/>
        <v>-25499.860655178301</v>
      </c>
      <c r="BG140" s="6">
        <f t="shared" ref="BG140:BI140" si="1873">BG139+(365/12)</f>
        <v>4350.5833333333276</v>
      </c>
      <c r="BH140" s="11">
        <f t="shared" si="1852"/>
        <v>-25499.860655178301</v>
      </c>
      <c r="BI140" s="6">
        <f t="shared" si="1873"/>
        <v>4350.5833333333276</v>
      </c>
      <c r="BJ140" s="11">
        <f t="shared" si="1853"/>
        <v>-25499.860655178301</v>
      </c>
      <c r="BK140" s="6">
        <f t="shared" ref="BK140:BM140" si="1874">BK139+(365/12)</f>
        <v>4350.5833333333276</v>
      </c>
      <c r="BL140" s="11">
        <f t="shared" si="1855"/>
        <v>-25499.860655178301</v>
      </c>
      <c r="BM140" s="6">
        <f t="shared" si="1874"/>
        <v>4350.5833333333276</v>
      </c>
      <c r="BN140" s="11">
        <f t="shared" si="1856"/>
        <v>-25499.860655178301</v>
      </c>
      <c r="BO140" s="6">
        <f t="shared" ref="BO140:BQ140" si="1875">BO139+(365/12)</f>
        <v>4350.5833333333276</v>
      </c>
      <c r="BP140" s="11">
        <f t="shared" si="1858"/>
        <v>-25499.860655178301</v>
      </c>
      <c r="BQ140" s="6">
        <f t="shared" si="1875"/>
        <v>4350.5833333333276</v>
      </c>
      <c r="BR140" s="11">
        <f t="shared" si="1859"/>
        <v>-25499.860655178301</v>
      </c>
      <c r="BS140" s="6">
        <f t="shared" ref="BS140:BU140" si="1876">BS139+(365/12)</f>
        <v>4350.5833333333276</v>
      </c>
      <c r="BT140" s="11">
        <f t="shared" si="1861"/>
        <v>-25499.860655178301</v>
      </c>
      <c r="BU140" s="6">
        <f t="shared" si="1876"/>
        <v>4350.5833333333276</v>
      </c>
      <c r="BV140" s="11">
        <f t="shared" si="1862"/>
        <v>-25499.860655178301</v>
      </c>
      <c r="BW140" s="6">
        <f t="shared" si="1736"/>
        <v>4350.5833333333276</v>
      </c>
      <c r="BX140" s="11">
        <f t="shared" si="1863"/>
        <v>-25499.860655178301</v>
      </c>
      <c r="BY140" s="82">
        <f t="shared" si="1736"/>
        <v>4350.5833333333276</v>
      </c>
      <c r="BZ140" s="11">
        <f t="shared" si="1864"/>
        <v>-25499.860655178301</v>
      </c>
      <c r="CA140" s="4"/>
    </row>
    <row r="141" spans="1:79">
      <c r="A141" s="1" t="str">
        <f t="shared" si="1070"/>
        <v/>
      </c>
      <c r="B141" s="1">
        <f t="shared" si="1788"/>
        <v>135</v>
      </c>
      <c r="C141" s="13">
        <f t="shared" si="1802"/>
        <v>457357.24044397258</v>
      </c>
      <c r="D141" s="2">
        <f t="shared" si="1803"/>
        <v>47863.661751499727</v>
      </c>
      <c r="E141" s="15">
        <f t="shared" si="1773"/>
        <v>3821.2909469471715</v>
      </c>
      <c r="F141" s="15">
        <f t="shared" si="1238"/>
        <v>44042.370804552556</v>
      </c>
      <c r="G141" s="21">
        <f t="shared" si="1239"/>
        <v>3821.2909469471715</v>
      </c>
      <c r="H141" s="19">
        <f>'rent cash flow (do not modify)'!D140</f>
        <v>35000</v>
      </c>
      <c r="I141" s="22">
        <f>'rent cash flow (do not modify)'!E140</f>
        <v>35000</v>
      </c>
      <c r="J141" s="21">
        <f t="shared" si="1789"/>
        <v>5578.3417333265834</v>
      </c>
      <c r="K141" s="15">
        <f t="shared" si="1804"/>
        <v>416.66666666666669</v>
      </c>
      <c r="L141" s="15">
        <f t="shared" si="1805"/>
        <v>83.333333333333329</v>
      </c>
      <c r="M141" s="16">
        <f t="shared" si="1806"/>
        <v>166.66666666666666</v>
      </c>
      <c r="N141" s="15">
        <f t="shared" si="1807"/>
        <v>83.333333333333329</v>
      </c>
      <c r="O141" s="7">
        <f t="shared" si="1240"/>
        <v>10399.999999999998</v>
      </c>
      <c r="P141" s="15">
        <f t="shared" si="1774"/>
        <v>27398.6</v>
      </c>
      <c r="Q141" s="21">
        <f t="shared" si="1775"/>
        <v>-25612.624582219636</v>
      </c>
      <c r="R141" s="4"/>
      <c r="S141" s="6">
        <f t="shared" si="1808"/>
        <v>4380.9999999999945</v>
      </c>
      <c r="T141" s="10"/>
      <c r="U141" s="6">
        <f t="shared" si="1808"/>
        <v>4380.9999999999945</v>
      </c>
      <c r="W141" s="6">
        <f t="shared" si="1808"/>
        <v>4380.9999999999945</v>
      </c>
      <c r="Y141" s="6">
        <f t="shared" si="1809"/>
        <v>4380.9999999999945</v>
      </c>
      <c r="AA141" s="6">
        <f t="shared" ref="AA141:AC141" si="1877">AA140+(365/12)</f>
        <v>4380.9999999999945</v>
      </c>
      <c r="AC141" s="6">
        <f t="shared" si="1877"/>
        <v>4380.9999999999945</v>
      </c>
      <c r="AE141" s="6">
        <f t="shared" ref="AE141:AG141" si="1878">AE140+(365/12)</f>
        <v>4380.9999999999945</v>
      </c>
      <c r="AG141" s="6">
        <f t="shared" si="1878"/>
        <v>4380.9999999999945</v>
      </c>
      <c r="AI141" s="6">
        <f t="shared" ref="AI141:AK141" si="1879">AI140+(365/12)</f>
        <v>4380.9999999999945</v>
      </c>
      <c r="AK141" s="6">
        <f t="shared" si="1879"/>
        <v>4380.9999999999945</v>
      </c>
      <c r="AM141" s="6">
        <f t="shared" ref="AM141:AO141" si="1880">AM140+(365/12)</f>
        <v>4380.9999999999945</v>
      </c>
      <c r="AO141" s="6">
        <f t="shared" si="1880"/>
        <v>4380.9999999999945</v>
      </c>
      <c r="AP141" s="11">
        <f t="shared" si="1838"/>
        <v>-25612.624582219636</v>
      </c>
      <c r="AQ141" s="6">
        <f t="shared" ref="AQ141:AS141" si="1881">AQ140+(365/12)</f>
        <v>4380.9999999999945</v>
      </c>
      <c r="AR141" s="11">
        <f t="shared" si="1840"/>
        <v>-25612.624582219636</v>
      </c>
      <c r="AS141" s="6">
        <f t="shared" si="1881"/>
        <v>4380.9999999999945</v>
      </c>
      <c r="AT141" s="11">
        <f t="shared" si="1841"/>
        <v>-25612.624582219636</v>
      </c>
      <c r="AU141" s="6">
        <f t="shared" ref="AU141:AW141" si="1882">AU140+(365/12)</f>
        <v>4380.9999999999945</v>
      </c>
      <c r="AV141" s="11">
        <f t="shared" si="1843"/>
        <v>-25612.624582219636</v>
      </c>
      <c r="AW141" s="6">
        <f t="shared" si="1882"/>
        <v>4380.9999999999945</v>
      </c>
      <c r="AX141" s="11">
        <f t="shared" si="1844"/>
        <v>-25612.624582219636</v>
      </c>
      <c r="AY141" s="6">
        <f t="shared" ref="AY141:BA141" si="1883">AY140+(365/12)</f>
        <v>4380.9999999999945</v>
      </c>
      <c r="AZ141" s="11">
        <f t="shared" si="1846"/>
        <v>-25612.624582219636</v>
      </c>
      <c r="BA141" s="6">
        <f t="shared" si="1883"/>
        <v>4380.9999999999945</v>
      </c>
      <c r="BB141" s="11">
        <f t="shared" si="1847"/>
        <v>-25612.624582219636</v>
      </c>
      <c r="BC141" s="6">
        <f t="shared" ref="BC141:BE141" si="1884">BC140+(365/12)</f>
        <v>4380.9999999999945</v>
      </c>
      <c r="BD141" s="11">
        <f t="shared" si="1849"/>
        <v>-25612.624582219636</v>
      </c>
      <c r="BE141" s="6">
        <f t="shared" si="1884"/>
        <v>4380.9999999999945</v>
      </c>
      <c r="BF141" s="11">
        <f t="shared" si="1850"/>
        <v>-25612.624582219636</v>
      </c>
      <c r="BG141" s="6">
        <f t="shared" ref="BG141:BI141" si="1885">BG140+(365/12)</f>
        <v>4380.9999999999945</v>
      </c>
      <c r="BH141" s="11">
        <f t="shared" si="1852"/>
        <v>-25612.624582219636</v>
      </c>
      <c r="BI141" s="6">
        <f t="shared" si="1885"/>
        <v>4380.9999999999945</v>
      </c>
      <c r="BJ141" s="11">
        <f t="shared" si="1853"/>
        <v>-25612.624582219636</v>
      </c>
      <c r="BK141" s="6">
        <f t="shared" ref="BK141:BM141" si="1886">BK140+(365/12)</f>
        <v>4380.9999999999945</v>
      </c>
      <c r="BL141" s="11">
        <f t="shared" si="1855"/>
        <v>-25612.624582219636</v>
      </c>
      <c r="BM141" s="6">
        <f t="shared" si="1886"/>
        <v>4380.9999999999945</v>
      </c>
      <c r="BN141" s="11">
        <f t="shared" si="1856"/>
        <v>-25612.624582219636</v>
      </c>
      <c r="BO141" s="6">
        <f t="shared" ref="BO141:BQ141" si="1887">BO140+(365/12)</f>
        <v>4380.9999999999945</v>
      </c>
      <c r="BP141" s="11">
        <f t="shared" si="1858"/>
        <v>-25612.624582219636</v>
      </c>
      <c r="BQ141" s="6">
        <f t="shared" si="1887"/>
        <v>4380.9999999999945</v>
      </c>
      <c r="BR141" s="11">
        <f t="shared" si="1859"/>
        <v>-25612.624582219636</v>
      </c>
      <c r="BS141" s="6">
        <f t="shared" ref="BS141:BU141" si="1888">BS140+(365/12)</f>
        <v>4380.9999999999945</v>
      </c>
      <c r="BT141" s="11">
        <f t="shared" si="1861"/>
        <v>-25612.624582219636</v>
      </c>
      <c r="BU141" s="6">
        <f t="shared" si="1888"/>
        <v>4380.9999999999945</v>
      </c>
      <c r="BV141" s="11">
        <f t="shared" si="1862"/>
        <v>-25612.624582219636</v>
      </c>
      <c r="BW141" s="6">
        <f t="shared" si="1736"/>
        <v>4380.9999999999945</v>
      </c>
      <c r="BX141" s="11">
        <f t="shared" si="1863"/>
        <v>-25612.624582219636</v>
      </c>
      <c r="BY141" s="82">
        <f t="shared" si="1736"/>
        <v>4380.9999999999945</v>
      </c>
      <c r="BZ141" s="11">
        <f t="shared" si="1864"/>
        <v>-25612.624582219636</v>
      </c>
      <c r="CA141" s="4"/>
    </row>
    <row r="142" spans="1:79">
      <c r="A142" s="1" t="str">
        <f t="shared" si="1070"/>
        <v/>
      </c>
      <c r="B142" s="1">
        <f t="shared" si="1788"/>
        <v>136</v>
      </c>
      <c r="C142" s="13">
        <f t="shared" si="1802"/>
        <v>413314.86963942001</v>
      </c>
      <c r="D142" s="2">
        <f t="shared" si="1803"/>
        <v>47863.661751499727</v>
      </c>
      <c r="E142" s="15">
        <f t="shared" si="1773"/>
        <v>3453.3100821987446</v>
      </c>
      <c r="F142" s="15">
        <f t="shared" si="1238"/>
        <v>44410.351669300981</v>
      </c>
      <c r="G142" s="21">
        <f t="shared" si="1239"/>
        <v>3453.3100821987446</v>
      </c>
      <c r="H142" s="19">
        <f>'rent cash flow (do not modify)'!D141</f>
        <v>35000</v>
      </c>
      <c r="I142" s="22">
        <f>'rent cash flow (do not modify)'!E141</f>
        <v>35000</v>
      </c>
      <c r="J142" s="21">
        <f t="shared" si="1789"/>
        <v>5578.3417333265834</v>
      </c>
      <c r="K142" s="15">
        <f t="shared" si="1804"/>
        <v>416.66666666666669</v>
      </c>
      <c r="L142" s="15">
        <f t="shared" si="1805"/>
        <v>83.333333333333329</v>
      </c>
      <c r="M142" s="16">
        <f t="shared" si="1806"/>
        <v>166.66666666666666</v>
      </c>
      <c r="N142" s="15">
        <f t="shared" si="1807"/>
        <v>83.333333333333329</v>
      </c>
      <c r="O142" s="7">
        <f t="shared" si="1240"/>
        <v>10399.999999999998</v>
      </c>
      <c r="P142" s="15">
        <f t="shared" si="1774"/>
        <v>27398.6</v>
      </c>
      <c r="Q142" s="21">
        <f t="shared" si="1775"/>
        <v>-25726.330669426898</v>
      </c>
      <c r="R142" s="4"/>
      <c r="S142" s="6">
        <f t="shared" si="1808"/>
        <v>4411.4166666666615</v>
      </c>
      <c r="T142" s="10"/>
      <c r="U142" s="6">
        <f t="shared" si="1808"/>
        <v>4411.4166666666615</v>
      </c>
      <c r="W142" s="6">
        <f t="shared" si="1808"/>
        <v>4411.4166666666615</v>
      </c>
      <c r="Y142" s="6">
        <f t="shared" si="1809"/>
        <v>4411.4166666666615</v>
      </c>
      <c r="AA142" s="6">
        <f t="shared" ref="AA142:AC142" si="1889">AA141+(365/12)</f>
        <v>4411.4166666666615</v>
      </c>
      <c r="AC142" s="6">
        <f t="shared" si="1889"/>
        <v>4411.4166666666615</v>
      </c>
      <c r="AE142" s="6">
        <f t="shared" ref="AE142:AG142" si="1890">AE141+(365/12)</f>
        <v>4411.4166666666615</v>
      </c>
      <c r="AG142" s="6">
        <f t="shared" si="1890"/>
        <v>4411.4166666666615</v>
      </c>
      <c r="AI142" s="6">
        <f t="shared" ref="AI142:AK142" si="1891">AI141+(365/12)</f>
        <v>4411.4166666666615</v>
      </c>
      <c r="AK142" s="6">
        <f t="shared" si="1891"/>
        <v>4411.4166666666615</v>
      </c>
      <c r="AM142" s="6">
        <f t="shared" ref="AM142:AO142" si="1892">AM141+(365/12)</f>
        <v>4411.4166666666615</v>
      </c>
      <c r="AO142" s="6">
        <f t="shared" si="1892"/>
        <v>4411.4166666666615</v>
      </c>
      <c r="AP142" s="11">
        <f t="shared" si="1838"/>
        <v>-25726.330669426898</v>
      </c>
      <c r="AQ142" s="6">
        <f t="shared" ref="AQ142:AS142" si="1893">AQ141+(365/12)</f>
        <v>4411.4166666666615</v>
      </c>
      <c r="AR142" s="11">
        <f t="shared" si="1840"/>
        <v>-25726.330669426898</v>
      </c>
      <c r="AS142" s="6">
        <f t="shared" si="1893"/>
        <v>4411.4166666666615</v>
      </c>
      <c r="AT142" s="11">
        <f t="shared" si="1841"/>
        <v>-25726.330669426898</v>
      </c>
      <c r="AU142" s="6">
        <f t="shared" ref="AU142:AW142" si="1894">AU141+(365/12)</f>
        <v>4411.4166666666615</v>
      </c>
      <c r="AV142" s="11">
        <f t="shared" si="1843"/>
        <v>-25726.330669426898</v>
      </c>
      <c r="AW142" s="6">
        <f t="shared" si="1894"/>
        <v>4411.4166666666615</v>
      </c>
      <c r="AX142" s="11">
        <f t="shared" si="1844"/>
        <v>-25726.330669426898</v>
      </c>
      <c r="AY142" s="6">
        <f t="shared" ref="AY142:BA142" si="1895">AY141+(365/12)</f>
        <v>4411.4166666666615</v>
      </c>
      <c r="AZ142" s="11">
        <f t="shared" si="1846"/>
        <v>-25726.330669426898</v>
      </c>
      <c r="BA142" s="6">
        <f t="shared" si="1895"/>
        <v>4411.4166666666615</v>
      </c>
      <c r="BB142" s="11">
        <f t="shared" si="1847"/>
        <v>-25726.330669426898</v>
      </c>
      <c r="BC142" s="6">
        <f t="shared" ref="BC142:BE142" si="1896">BC141+(365/12)</f>
        <v>4411.4166666666615</v>
      </c>
      <c r="BD142" s="11">
        <f t="shared" si="1849"/>
        <v>-25726.330669426898</v>
      </c>
      <c r="BE142" s="6">
        <f t="shared" si="1896"/>
        <v>4411.4166666666615</v>
      </c>
      <c r="BF142" s="11">
        <f t="shared" si="1850"/>
        <v>-25726.330669426898</v>
      </c>
      <c r="BG142" s="6">
        <f t="shared" ref="BG142:BI142" si="1897">BG141+(365/12)</f>
        <v>4411.4166666666615</v>
      </c>
      <c r="BH142" s="11">
        <f t="shared" si="1852"/>
        <v>-25726.330669426898</v>
      </c>
      <c r="BI142" s="6">
        <f t="shared" si="1897"/>
        <v>4411.4166666666615</v>
      </c>
      <c r="BJ142" s="11">
        <f t="shared" si="1853"/>
        <v>-25726.330669426898</v>
      </c>
      <c r="BK142" s="6">
        <f t="shared" ref="BK142:BM142" si="1898">BK141+(365/12)</f>
        <v>4411.4166666666615</v>
      </c>
      <c r="BL142" s="11">
        <f t="shared" si="1855"/>
        <v>-25726.330669426898</v>
      </c>
      <c r="BM142" s="6">
        <f t="shared" si="1898"/>
        <v>4411.4166666666615</v>
      </c>
      <c r="BN142" s="11">
        <f t="shared" si="1856"/>
        <v>-25726.330669426898</v>
      </c>
      <c r="BO142" s="6">
        <f t="shared" ref="BO142:BQ142" si="1899">BO141+(365/12)</f>
        <v>4411.4166666666615</v>
      </c>
      <c r="BP142" s="11">
        <f t="shared" si="1858"/>
        <v>-25726.330669426898</v>
      </c>
      <c r="BQ142" s="6">
        <f t="shared" si="1899"/>
        <v>4411.4166666666615</v>
      </c>
      <c r="BR142" s="11">
        <f t="shared" si="1859"/>
        <v>-25726.330669426898</v>
      </c>
      <c r="BS142" s="6">
        <f t="shared" ref="BS142:BU142" si="1900">BS141+(365/12)</f>
        <v>4411.4166666666615</v>
      </c>
      <c r="BT142" s="11">
        <f t="shared" si="1861"/>
        <v>-25726.330669426898</v>
      </c>
      <c r="BU142" s="6">
        <f t="shared" si="1900"/>
        <v>4411.4166666666615</v>
      </c>
      <c r="BV142" s="11">
        <f t="shared" si="1862"/>
        <v>-25726.330669426898</v>
      </c>
      <c r="BW142" s="6">
        <f t="shared" si="1736"/>
        <v>4411.4166666666615</v>
      </c>
      <c r="BX142" s="11">
        <f t="shared" si="1863"/>
        <v>-25726.330669426898</v>
      </c>
      <c r="BY142" s="82">
        <f t="shared" si="1736"/>
        <v>4411.4166666666615</v>
      </c>
      <c r="BZ142" s="11">
        <f t="shared" si="1864"/>
        <v>-25726.330669426898</v>
      </c>
      <c r="CA142" s="4"/>
    </row>
    <row r="143" spans="1:79">
      <c r="A143" s="1" t="str">
        <f t="shared" si="1070"/>
        <v/>
      </c>
      <c r="B143" s="1">
        <f t="shared" si="1788"/>
        <v>137</v>
      </c>
      <c r="C143" s="13">
        <f t="shared" si="1802"/>
        <v>368904.51797011902</v>
      </c>
      <c r="D143" s="2">
        <f t="shared" si="1803"/>
        <v>47863.661751499727</v>
      </c>
      <c r="E143" s="15">
        <f t="shared" si="1773"/>
        <v>3082.2546800367463</v>
      </c>
      <c r="F143" s="15">
        <f t="shared" si="1238"/>
        <v>44781.407071462978</v>
      </c>
      <c r="G143" s="21">
        <f t="shared" si="1239"/>
        <v>3082.2546800367463</v>
      </c>
      <c r="H143" s="19">
        <f>'rent cash flow (do not modify)'!D142</f>
        <v>35000</v>
      </c>
      <c r="I143" s="22">
        <f>'rent cash flow (do not modify)'!E142</f>
        <v>35000</v>
      </c>
      <c r="J143" s="21">
        <f t="shared" si="1789"/>
        <v>5578.3417333265834</v>
      </c>
      <c r="K143" s="15">
        <f t="shared" si="1804"/>
        <v>416.66666666666669</v>
      </c>
      <c r="L143" s="15">
        <f t="shared" si="1805"/>
        <v>83.333333333333329</v>
      </c>
      <c r="M143" s="16">
        <f t="shared" si="1806"/>
        <v>166.66666666666666</v>
      </c>
      <c r="N143" s="15">
        <f t="shared" si="1807"/>
        <v>83.333333333333329</v>
      </c>
      <c r="O143" s="7">
        <f t="shared" si="1240"/>
        <v>10399.999999999998</v>
      </c>
      <c r="P143" s="15">
        <f t="shared" si="1774"/>
        <v>27398.6</v>
      </c>
      <c r="Q143" s="21">
        <f t="shared" si="1775"/>
        <v>-25840.986788694958</v>
      </c>
      <c r="R143" s="4"/>
      <c r="S143" s="6">
        <f t="shared" si="1808"/>
        <v>4441.8333333333285</v>
      </c>
      <c r="T143" s="10"/>
      <c r="U143" s="6">
        <f t="shared" si="1808"/>
        <v>4441.8333333333285</v>
      </c>
      <c r="W143" s="6">
        <f t="shared" si="1808"/>
        <v>4441.8333333333285</v>
      </c>
      <c r="Y143" s="6">
        <f t="shared" si="1809"/>
        <v>4441.8333333333285</v>
      </c>
      <c r="AA143" s="6">
        <f t="shared" ref="AA143:AC143" si="1901">AA142+(365/12)</f>
        <v>4441.8333333333285</v>
      </c>
      <c r="AC143" s="6">
        <f t="shared" si="1901"/>
        <v>4441.8333333333285</v>
      </c>
      <c r="AE143" s="6">
        <f t="shared" ref="AE143:AG143" si="1902">AE142+(365/12)</f>
        <v>4441.8333333333285</v>
      </c>
      <c r="AG143" s="6">
        <f t="shared" si="1902"/>
        <v>4441.8333333333285</v>
      </c>
      <c r="AI143" s="6">
        <f t="shared" ref="AI143:AK143" si="1903">AI142+(365/12)</f>
        <v>4441.8333333333285</v>
      </c>
      <c r="AK143" s="6">
        <f t="shared" si="1903"/>
        <v>4441.8333333333285</v>
      </c>
      <c r="AM143" s="6">
        <f t="shared" ref="AM143:AO143" si="1904">AM142+(365/12)</f>
        <v>4441.8333333333285</v>
      </c>
      <c r="AO143" s="6">
        <f t="shared" si="1904"/>
        <v>4441.8333333333285</v>
      </c>
      <c r="AP143" s="11">
        <f t="shared" si="1838"/>
        <v>-25840.986788694958</v>
      </c>
      <c r="AQ143" s="6">
        <f t="shared" ref="AQ143:AS143" si="1905">AQ142+(365/12)</f>
        <v>4441.8333333333285</v>
      </c>
      <c r="AR143" s="11">
        <f t="shared" si="1840"/>
        <v>-25840.986788694958</v>
      </c>
      <c r="AS143" s="6">
        <f t="shared" si="1905"/>
        <v>4441.8333333333285</v>
      </c>
      <c r="AT143" s="11">
        <f t="shared" si="1841"/>
        <v>-25840.986788694958</v>
      </c>
      <c r="AU143" s="6">
        <f t="shared" ref="AU143:AW143" si="1906">AU142+(365/12)</f>
        <v>4441.8333333333285</v>
      </c>
      <c r="AV143" s="11">
        <f t="shared" si="1843"/>
        <v>-25840.986788694958</v>
      </c>
      <c r="AW143" s="6">
        <f t="shared" si="1906"/>
        <v>4441.8333333333285</v>
      </c>
      <c r="AX143" s="11">
        <f t="shared" si="1844"/>
        <v>-25840.986788694958</v>
      </c>
      <c r="AY143" s="6">
        <f t="shared" ref="AY143:BA143" si="1907">AY142+(365/12)</f>
        <v>4441.8333333333285</v>
      </c>
      <c r="AZ143" s="11">
        <f t="shared" si="1846"/>
        <v>-25840.986788694958</v>
      </c>
      <c r="BA143" s="6">
        <f t="shared" si="1907"/>
        <v>4441.8333333333285</v>
      </c>
      <c r="BB143" s="11">
        <f t="shared" si="1847"/>
        <v>-25840.986788694958</v>
      </c>
      <c r="BC143" s="6">
        <f t="shared" ref="BC143:BE143" si="1908">BC142+(365/12)</f>
        <v>4441.8333333333285</v>
      </c>
      <c r="BD143" s="11">
        <f t="shared" si="1849"/>
        <v>-25840.986788694958</v>
      </c>
      <c r="BE143" s="6">
        <f t="shared" si="1908"/>
        <v>4441.8333333333285</v>
      </c>
      <c r="BF143" s="11">
        <f t="shared" si="1850"/>
        <v>-25840.986788694958</v>
      </c>
      <c r="BG143" s="6">
        <f t="shared" ref="BG143:BI143" si="1909">BG142+(365/12)</f>
        <v>4441.8333333333285</v>
      </c>
      <c r="BH143" s="11">
        <f t="shared" si="1852"/>
        <v>-25840.986788694958</v>
      </c>
      <c r="BI143" s="6">
        <f t="shared" si="1909"/>
        <v>4441.8333333333285</v>
      </c>
      <c r="BJ143" s="11">
        <f t="shared" si="1853"/>
        <v>-25840.986788694958</v>
      </c>
      <c r="BK143" s="6">
        <f t="shared" ref="BK143:BM143" si="1910">BK142+(365/12)</f>
        <v>4441.8333333333285</v>
      </c>
      <c r="BL143" s="11">
        <f t="shared" si="1855"/>
        <v>-25840.986788694958</v>
      </c>
      <c r="BM143" s="6">
        <f t="shared" si="1910"/>
        <v>4441.8333333333285</v>
      </c>
      <c r="BN143" s="11">
        <f t="shared" si="1856"/>
        <v>-25840.986788694958</v>
      </c>
      <c r="BO143" s="6">
        <f t="shared" ref="BO143:BQ143" si="1911">BO142+(365/12)</f>
        <v>4441.8333333333285</v>
      </c>
      <c r="BP143" s="11">
        <f t="shared" si="1858"/>
        <v>-25840.986788694958</v>
      </c>
      <c r="BQ143" s="6">
        <f t="shared" si="1911"/>
        <v>4441.8333333333285</v>
      </c>
      <c r="BR143" s="11">
        <f t="shared" si="1859"/>
        <v>-25840.986788694958</v>
      </c>
      <c r="BS143" s="6">
        <f t="shared" ref="BS143:BU143" si="1912">BS142+(365/12)</f>
        <v>4441.8333333333285</v>
      </c>
      <c r="BT143" s="11">
        <f t="shared" si="1861"/>
        <v>-25840.986788694958</v>
      </c>
      <c r="BU143" s="6">
        <f t="shared" si="1912"/>
        <v>4441.8333333333285</v>
      </c>
      <c r="BV143" s="11">
        <f t="shared" si="1862"/>
        <v>-25840.986788694958</v>
      </c>
      <c r="BW143" s="6">
        <f t="shared" si="1736"/>
        <v>4441.8333333333285</v>
      </c>
      <c r="BX143" s="11">
        <f t="shared" si="1863"/>
        <v>-25840.986788694958</v>
      </c>
      <c r="BY143" s="82">
        <f t="shared" si="1736"/>
        <v>4441.8333333333285</v>
      </c>
      <c r="BZ143" s="11">
        <f t="shared" si="1864"/>
        <v>-25840.986788694958</v>
      </c>
      <c r="CA143" s="4"/>
    </row>
    <row r="144" spans="1:79">
      <c r="A144" s="1" t="str">
        <f t="shared" si="1070"/>
        <v/>
      </c>
      <c r="B144" s="1">
        <f t="shared" si="1788"/>
        <v>138</v>
      </c>
      <c r="C144" s="13">
        <f t="shared" si="1802"/>
        <v>324123.11089865607</v>
      </c>
      <c r="D144" s="2">
        <f t="shared" si="1803"/>
        <v>47863.661751499727</v>
      </c>
      <c r="E144" s="15">
        <f t="shared" si="1773"/>
        <v>2708.0990522224306</v>
      </c>
      <c r="F144" s="15">
        <f t="shared" si="1238"/>
        <v>45155.562699277296</v>
      </c>
      <c r="G144" s="21">
        <f t="shared" si="1239"/>
        <v>2708.0990522224306</v>
      </c>
      <c r="H144" s="19">
        <f>'rent cash flow (do not modify)'!D143</f>
        <v>35000</v>
      </c>
      <c r="I144" s="22">
        <f>'rent cash flow (do not modify)'!E143</f>
        <v>35000</v>
      </c>
      <c r="J144" s="21">
        <f t="shared" si="1789"/>
        <v>5578.3417333265834</v>
      </c>
      <c r="K144" s="15">
        <f t="shared" si="1804"/>
        <v>416.66666666666669</v>
      </c>
      <c r="L144" s="15">
        <f t="shared" si="1805"/>
        <v>83.333333333333329</v>
      </c>
      <c r="M144" s="16">
        <f t="shared" si="1806"/>
        <v>166.66666666666666</v>
      </c>
      <c r="N144" s="15">
        <f t="shared" si="1807"/>
        <v>83.333333333333329</v>
      </c>
      <c r="O144" s="7">
        <f t="shared" si="1240"/>
        <v>10399.999999999998</v>
      </c>
      <c r="P144" s="15">
        <f t="shared" si="1774"/>
        <v>27398.6</v>
      </c>
      <c r="Q144" s="21">
        <f t="shared" si="1775"/>
        <v>-25956.600877689583</v>
      </c>
      <c r="R144" s="4"/>
      <c r="S144" s="6">
        <f t="shared" si="1808"/>
        <v>4472.2499999999955</v>
      </c>
      <c r="T144" s="10"/>
      <c r="U144" s="6">
        <f t="shared" si="1808"/>
        <v>4472.2499999999955</v>
      </c>
      <c r="W144" s="6">
        <f t="shared" si="1808"/>
        <v>4472.2499999999955</v>
      </c>
      <c r="Y144" s="6">
        <f t="shared" si="1809"/>
        <v>4472.2499999999955</v>
      </c>
      <c r="AA144" s="6">
        <f t="shared" ref="AA144:AC144" si="1913">AA143+(365/12)</f>
        <v>4472.2499999999955</v>
      </c>
      <c r="AC144" s="6">
        <f t="shared" si="1913"/>
        <v>4472.2499999999955</v>
      </c>
      <c r="AE144" s="6">
        <f t="shared" ref="AE144:AG144" si="1914">AE143+(365/12)</f>
        <v>4472.2499999999955</v>
      </c>
      <c r="AG144" s="6">
        <f t="shared" si="1914"/>
        <v>4472.2499999999955</v>
      </c>
      <c r="AI144" s="6">
        <f t="shared" ref="AI144:AK144" si="1915">AI143+(365/12)</f>
        <v>4472.2499999999955</v>
      </c>
      <c r="AK144" s="6">
        <f t="shared" si="1915"/>
        <v>4472.2499999999955</v>
      </c>
      <c r="AM144" s="6">
        <f t="shared" ref="AM144:AO144" si="1916">AM143+(365/12)</f>
        <v>4472.2499999999955</v>
      </c>
      <c r="AO144" s="6">
        <f t="shared" si="1916"/>
        <v>4472.2499999999955</v>
      </c>
      <c r="AP144" s="11">
        <f t="shared" si="1838"/>
        <v>-25956.600877689583</v>
      </c>
      <c r="AQ144" s="6">
        <f t="shared" ref="AQ144:AS144" si="1917">AQ143+(365/12)</f>
        <v>4472.2499999999955</v>
      </c>
      <c r="AR144" s="11">
        <f t="shared" si="1840"/>
        <v>-25956.600877689583</v>
      </c>
      <c r="AS144" s="6">
        <f t="shared" si="1917"/>
        <v>4472.2499999999955</v>
      </c>
      <c r="AT144" s="11">
        <f t="shared" si="1841"/>
        <v>-25956.600877689583</v>
      </c>
      <c r="AU144" s="6">
        <f t="shared" ref="AU144:AW144" si="1918">AU143+(365/12)</f>
        <v>4472.2499999999955</v>
      </c>
      <c r="AV144" s="11">
        <f t="shared" si="1843"/>
        <v>-25956.600877689583</v>
      </c>
      <c r="AW144" s="6">
        <f t="shared" si="1918"/>
        <v>4472.2499999999955</v>
      </c>
      <c r="AX144" s="11">
        <f t="shared" si="1844"/>
        <v>-25956.600877689583</v>
      </c>
      <c r="AY144" s="6">
        <f t="shared" ref="AY144:BA144" si="1919">AY143+(365/12)</f>
        <v>4472.2499999999955</v>
      </c>
      <c r="AZ144" s="11">
        <f t="shared" si="1846"/>
        <v>-25956.600877689583</v>
      </c>
      <c r="BA144" s="6">
        <f t="shared" si="1919"/>
        <v>4472.2499999999955</v>
      </c>
      <c r="BB144" s="11">
        <f t="shared" si="1847"/>
        <v>-25956.600877689583</v>
      </c>
      <c r="BC144" s="6">
        <f t="shared" ref="BC144:BE144" si="1920">BC143+(365/12)</f>
        <v>4472.2499999999955</v>
      </c>
      <c r="BD144" s="11">
        <f t="shared" si="1849"/>
        <v>-25956.600877689583</v>
      </c>
      <c r="BE144" s="6">
        <f t="shared" si="1920"/>
        <v>4472.2499999999955</v>
      </c>
      <c r="BF144" s="11">
        <f t="shared" si="1850"/>
        <v>-25956.600877689583</v>
      </c>
      <c r="BG144" s="6">
        <f t="shared" ref="BG144:BI144" si="1921">BG143+(365/12)</f>
        <v>4472.2499999999955</v>
      </c>
      <c r="BH144" s="11">
        <f t="shared" si="1852"/>
        <v>-25956.600877689583</v>
      </c>
      <c r="BI144" s="6">
        <f t="shared" si="1921"/>
        <v>4472.2499999999955</v>
      </c>
      <c r="BJ144" s="11">
        <f t="shared" si="1853"/>
        <v>-25956.600877689583</v>
      </c>
      <c r="BK144" s="6">
        <f t="shared" ref="BK144:BM144" si="1922">BK143+(365/12)</f>
        <v>4472.2499999999955</v>
      </c>
      <c r="BL144" s="11">
        <f t="shared" si="1855"/>
        <v>-25956.600877689583</v>
      </c>
      <c r="BM144" s="6">
        <f t="shared" si="1922"/>
        <v>4472.2499999999955</v>
      </c>
      <c r="BN144" s="11">
        <f t="shared" si="1856"/>
        <v>-25956.600877689583</v>
      </c>
      <c r="BO144" s="6">
        <f t="shared" ref="BO144:BQ144" si="1923">BO143+(365/12)</f>
        <v>4472.2499999999955</v>
      </c>
      <c r="BP144" s="11">
        <f t="shared" si="1858"/>
        <v>-25956.600877689583</v>
      </c>
      <c r="BQ144" s="6">
        <f t="shared" si="1923"/>
        <v>4472.2499999999955</v>
      </c>
      <c r="BR144" s="11">
        <f t="shared" si="1859"/>
        <v>-25956.600877689583</v>
      </c>
      <c r="BS144" s="6">
        <f t="shared" ref="BS144:BU144" si="1924">BS143+(365/12)</f>
        <v>4472.2499999999955</v>
      </c>
      <c r="BT144" s="11">
        <f t="shared" si="1861"/>
        <v>-25956.600877689583</v>
      </c>
      <c r="BU144" s="6">
        <f t="shared" si="1924"/>
        <v>4472.2499999999955</v>
      </c>
      <c r="BV144" s="11">
        <f t="shared" si="1862"/>
        <v>-25956.600877689583</v>
      </c>
      <c r="BW144" s="6">
        <f t="shared" si="1736"/>
        <v>4472.2499999999955</v>
      </c>
      <c r="BX144" s="11">
        <f t="shared" si="1863"/>
        <v>-25956.600877689583</v>
      </c>
      <c r="BY144" s="82">
        <f t="shared" si="1736"/>
        <v>4472.2499999999955</v>
      </c>
      <c r="BZ144" s="11">
        <f t="shared" si="1864"/>
        <v>-25956.600877689583</v>
      </c>
      <c r="CA144" s="4"/>
    </row>
    <row r="145" spans="1:79">
      <c r="A145" s="1" t="str">
        <f t="shared" si="1070"/>
        <v/>
      </c>
      <c r="B145" s="1">
        <f t="shared" si="1788"/>
        <v>139</v>
      </c>
      <c r="C145" s="13">
        <f t="shared" si="1802"/>
        <v>278967.54819937877</v>
      </c>
      <c r="D145" s="2">
        <f t="shared" si="1803"/>
        <v>47863.661751499727</v>
      </c>
      <c r="E145" s="15">
        <f t="shared" si="1773"/>
        <v>2330.8172958878181</v>
      </c>
      <c r="F145" s="15">
        <f t="shared" si="1238"/>
        <v>45532.844455611907</v>
      </c>
      <c r="G145" s="21">
        <f t="shared" si="1239"/>
        <v>2330.8172958878181</v>
      </c>
      <c r="H145" s="19">
        <f>'rent cash flow (do not modify)'!D144</f>
        <v>0</v>
      </c>
      <c r="I145" s="22">
        <f>'rent cash flow (do not modify)'!E144</f>
        <v>35000</v>
      </c>
      <c r="J145" s="21">
        <f t="shared" si="1789"/>
        <v>5578.3417333265834</v>
      </c>
      <c r="K145" s="15">
        <f t="shared" si="1804"/>
        <v>416.66666666666669</v>
      </c>
      <c r="L145" s="15">
        <f t="shared" si="1805"/>
        <v>83.333333333333329</v>
      </c>
      <c r="M145" s="16">
        <f t="shared" si="1806"/>
        <v>166.66666666666666</v>
      </c>
      <c r="N145" s="15">
        <f t="shared" si="1807"/>
        <v>83.333333333333329</v>
      </c>
      <c r="O145" s="7">
        <f t="shared" si="1240"/>
        <v>10399.999999999998</v>
      </c>
      <c r="P145" s="15">
        <f t="shared" si="1774"/>
        <v>-3213.5999999999995</v>
      </c>
      <c r="Q145" s="21">
        <f t="shared" si="1775"/>
        <v>-53471.780940396973</v>
      </c>
      <c r="R145" s="4"/>
      <c r="S145" s="6">
        <f t="shared" si="1808"/>
        <v>4502.6666666666624</v>
      </c>
      <c r="T145" s="10"/>
      <c r="U145" s="6">
        <f t="shared" si="1808"/>
        <v>4502.6666666666624</v>
      </c>
      <c r="W145" s="6">
        <f t="shared" si="1808"/>
        <v>4502.6666666666624</v>
      </c>
      <c r="Y145" s="6">
        <f t="shared" si="1809"/>
        <v>4502.6666666666624</v>
      </c>
      <c r="AA145" s="6">
        <f t="shared" ref="AA145:AC145" si="1925">AA144+(365/12)</f>
        <v>4502.6666666666624</v>
      </c>
      <c r="AC145" s="6">
        <f t="shared" si="1925"/>
        <v>4502.6666666666624</v>
      </c>
      <c r="AE145" s="6">
        <f t="shared" ref="AE145:AG145" si="1926">AE144+(365/12)</f>
        <v>4502.6666666666624</v>
      </c>
      <c r="AG145" s="6">
        <f t="shared" si="1926"/>
        <v>4502.6666666666624</v>
      </c>
      <c r="AI145" s="6">
        <f t="shared" ref="AI145:AK145" si="1927">AI144+(365/12)</f>
        <v>4502.6666666666624</v>
      </c>
      <c r="AK145" s="6">
        <f t="shared" si="1927"/>
        <v>4502.6666666666624</v>
      </c>
      <c r="AM145" s="6">
        <f t="shared" ref="AM145:AO145" si="1928">AM144+(365/12)</f>
        <v>4502.6666666666624</v>
      </c>
      <c r="AO145" s="6">
        <f t="shared" si="1928"/>
        <v>4502.6666666666624</v>
      </c>
      <c r="AP145" s="11">
        <f t="shared" si="1838"/>
        <v>-53471.780940396973</v>
      </c>
      <c r="AQ145" s="6">
        <f t="shared" ref="AQ145:AS145" si="1929">AQ144+(365/12)</f>
        <v>4502.6666666666624</v>
      </c>
      <c r="AR145" s="11">
        <f t="shared" si="1840"/>
        <v>-53471.780940396973</v>
      </c>
      <c r="AS145" s="6">
        <f t="shared" si="1929"/>
        <v>4502.6666666666624</v>
      </c>
      <c r="AT145" s="11">
        <f t="shared" si="1841"/>
        <v>-53471.780940396973</v>
      </c>
      <c r="AU145" s="6">
        <f t="shared" ref="AU145:AW145" si="1930">AU144+(365/12)</f>
        <v>4502.6666666666624</v>
      </c>
      <c r="AV145" s="11">
        <f t="shared" si="1843"/>
        <v>-53471.780940396973</v>
      </c>
      <c r="AW145" s="6">
        <f t="shared" si="1930"/>
        <v>4502.6666666666624</v>
      </c>
      <c r="AX145" s="11">
        <f t="shared" si="1844"/>
        <v>-53471.780940396973</v>
      </c>
      <c r="AY145" s="6">
        <f t="shared" ref="AY145:BA145" si="1931">AY144+(365/12)</f>
        <v>4502.6666666666624</v>
      </c>
      <c r="AZ145" s="11">
        <f t="shared" si="1846"/>
        <v>-53471.780940396973</v>
      </c>
      <c r="BA145" s="6">
        <f t="shared" si="1931"/>
        <v>4502.6666666666624</v>
      </c>
      <c r="BB145" s="11">
        <f t="shared" si="1847"/>
        <v>-53471.780940396973</v>
      </c>
      <c r="BC145" s="6">
        <f t="shared" ref="BC145:BE145" si="1932">BC144+(365/12)</f>
        <v>4502.6666666666624</v>
      </c>
      <c r="BD145" s="11">
        <f t="shared" si="1849"/>
        <v>-53471.780940396973</v>
      </c>
      <c r="BE145" s="6">
        <f t="shared" si="1932"/>
        <v>4502.6666666666624</v>
      </c>
      <c r="BF145" s="11">
        <f t="shared" si="1850"/>
        <v>-53471.780940396973</v>
      </c>
      <c r="BG145" s="6">
        <f t="shared" ref="BG145:BI145" si="1933">BG144+(365/12)</f>
        <v>4502.6666666666624</v>
      </c>
      <c r="BH145" s="11">
        <f t="shared" si="1852"/>
        <v>-53471.780940396973</v>
      </c>
      <c r="BI145" s="6">
        <f t="shared" si="1933"/>
        <v>4502.6666666666624</v>
      </c>
      <c r="BJ145" s="11">
        <f t="shared" si="1853"/>
        <v>-53471.780940396973</v>
      </c>
      <c r="BK145" s="6">
        <f t="shared" ref="BK145:BM145" si="1934">BK144+(365/12)</f>
        <v>4502.6666666666624</v>
      </c>
      <c r="BL145" s="11">
        <f t="shared" si="1855"/>
        <v>-53471.780940396973</v>
      </c>
      <c r="BM145" s="6">
        <f t="shared" si="1934"/>
        <v>4502.6666666666624</v>
      </c>
      <c r="BN145" s="11">
        <f t="shared" si="1856"/>
        <v>-53471.780940396973</v>
      </c>
      <c r="BO145" s="6">
        <f t="shared" ref="BO145:BQ145" si="1935">BO144+(365/12)</f>
        <v>4502.6666666666624</v>
      </c>
      <c r="BP145" s="11">
        <f t="shared" si="1858"/>
        <v>-53471.780940396973</v>
      </c>
      <c r="BQ145" s="6">
        <f t="shared" si="1935"/>
        <v>4502.6666666666624</v>
      </c>
      <c r="BR145" s="11">
        <f t="shared" si="1859"/>
        <v>-53471.780940396973</v>
      </c>
      <c r="BS145" s="6">
        <f t="shared" ref="BS145:BU145" si="1936">BS144+(365/12)</f>
        <v>4502.6666666666624</v>
      </c>
      <c r="BT145" s="11">
        <f t="shared" si="1861"/>
        <v>-53471.780940396973</v>
      </c>
      <c r="BU145" s="6">
        <f t="shared" si="1936"/>
        <v>4502.6666666666624</v>
      </c>
      <c r="BV145" s="11">
        <f t="shared" si="1862"/>
        <v>-53471.780940396973</v>
      </c>
      <c r="BW145" s="6">
        <f t="shared" si="1736"/>
        <v>4502.6666666666624</v>
      </c>
      <c r="BX145" s="11">
        <f t="shared" si="1863"/>
        <v>-53471.780940396973</v>
      </c>
      <c r="BY145" s="82">
        <f t="shared" si="1736"/>
        <v>4502.6666666666624</v>
      </c>
      <c r="BZ145" s="11">
        <f t="shared" si="1864"/>
        <v>-53471.780940396973</v>
      </c>
      <c r="CA145" s="4"/>
    </row>
    <row r="146" spans="1:79">
      <c r="A146" s="1" t="str">
        <f t="shared" si="1070"/>
        <v/>
      </c>
      <c r="B146" s="1">
        <f t="shared" si="1788"/>
        <v>140</v>
      </c>
      <c r="C146" s="13">
        <f t="shared" si="1802"/>
        <v>233434.70374376688</v>
      </c>
      <c r="D146" s="2">
        <f t="shared" si="1803"/>
        <v>47863.661751499727</v>
      </c>
      <c r="E146" s="15">
        <f t="shared" si="1773"/>
        <v>1950.3832917424345</v>
      </c>
      <c r="F146" s="15">
        <f t="shared" si="1238"/>
        <v>45913.27845975729</v>
      </c>
      <c r="G146" s="21">
        <f t="shared" si="1239"/>
        <v>1950.3832917424345</v>
      </c>
      <c r="H146" s="19">
        <f>'rent cash flow (do not modify)'!D145</f>
        <v>0</v>
      </c>
      <c r="I146" s="22">
        <f>'rent cash flow (do not modify)'!E145</f>
        <v>35000</v>
      </c>
      <c r="J146" s="21">
        <f t="shared" si="1789"/>
        <v>5578.3417333265834</v>
      </c>
      <c r="K146" s="15">
        <f t="shared" si="1804"/>
        <v>416.66666666666669</v>
      </c>
      <c r="L146" s="15">
        <f t="shared" si="1805"/>
        <v>83.333333333333329</v>
      </c>
      <c r="M146" s="16">
        <f t="shared" si="1806"/>
        <v>166.66666666666666</v>
      </c>
      <c r="N146" s="15">
        <f t="shared" si="1807"/>
        <v>83.333333333333329</v>
      </c>
      <c r="O146" s="7">
        <f t="shared" si="1240"/>
        <v>10399.999999999998</v>
      </c>
      <c r="P146" s="15">
        <f t="shared" si="1774"/>
        <v>-3213.5999999999995</v>
      </c>
      <c r="Q146" s="21">
        <f t="shared" si="1775"/>
        <v>-53589.335047677894</v>
      </c>
      <c r="R146" s="4"/>
      <c r="S146" s="6">
        <f t="shared" si="1808"/>
        <v>4533.0833333333294</v>
      </c>
      <c r="T146" s="10"/>
      <c r="U146" s="6">
        <f t="shared" si="1808"/>
        <v>4533.0833333333294</v>
      </c>
      <c r="W146" s="6">
        <f t="shared" si="1808"/>
        <v>4533.0833333333294</v>
      </c>
      <c r="Y146" s="6">
        <f t="shared" si="1809"/>
        <v>4533.0833333333294</v>
      </c>
      <c r="AA146" s="6">
        <f t="shared" ref="AA146:AC146" si="1937">AA145+(365/12)</f>
        <v>4533.0833333333294</v>
      </c>
      <c r="AC146" s="6">
        <f t="shared" si="1937"/>
        <v>4533.0833333333294</v>
      </c>
      <c r="AE146" s="6">
        <f t="shared" ref="AE146:AG146" si="1938">AE145+(365/12)</f>
        <v>4533.0833333333294</v>
      </c>
      <c r="AG146" s="6">
        <f t="shared" si="1938"/>
        <v>4533.0833333333294</v>
      </c>
      <c r="AI146" s="6">
        <f t="shared" ref="AI146:AK146" si="1939">AI145+(365/12)</f>
        <v>4533.0833333333294</v>
      </c>
      <c r="AK146" s="6">
        <f t="shared" si="1939"/>
        <v>4533.0833333333294</v>
      </c>
      <c r="AM146" s="6">
        <f t="shared" ref="AM146:AO146" si="1940">AM145+(365/12)</f>
        <v>4533.0833333333294</v>
      </c>
      <c r="AO146" s="6">
        <f t="shared" si="1940"/>
        <v>4533.0833333333294</v>
      </c>
      <c r="AP146" s="11">
        <f t="shared" si="1838"/>
        <v>-53589.335047677894</v>
      </c>
      <c r="AQ146" s="6">
        <f t="shared" ref="AQ146:AS146" si="1941">AQ145+(365/12)</f>
        <v>4533.0833333333294</v>
      </c>
      <c r="AR146" s="11">
        <f t="shared" si="1840"/>
        <v>-53589.335047677894</v>
      </c>
      <c r="AS146" s="6">
        <f t="shared" si="1941"/>
        <v>4533.0833333333294</v>
      </c>
      <c r="AT146" s="11">
        <f t="shared" si="1841"/>
        <v>-53589.335047677894</v>
      </c>
      <c r="AU146" s="6">
        <f t="shared" ref="AU146:AW146" si="1942">AU145+(365/12)</f>
        <v>4533.0833333333294</v>
      </c>
      <c r="AV146" s="11">
        <f t="shared" si="1843"/>
        <v>-53589.335047677894</v>
      </c>
      <c r="AW146" s="6">
        <f t="shared" si="1942"/>
        <v>4533.0833333333294</v>
      </c>
      <c r="AX146" s="11">
        <f t="shared" si="1844"/>
        <v>-53589.335047677894</v>
      </c>
      <c r="AY146" s="6">
        <f t="shared" ref="AY146:BA146" si="1943">AY145+(365/12)</f>
        <v>4533.0833333333294</v>
      </c>
      <c r="AZ146" s="11">
        <f t="shared" si="1846"/>
        <v>-53589.335047677894</v>
      </c>
      <c r="BA146" s="6">
        <f t="shared" si="1943"/>
        <v>4533.0833333333294</v>
      </c>
      <c r="BB146" s="11">
        <f t="shared" si="1847"/>
        <v>-53589.335047677894</v>
      </c>
      <c r="BC146" s="6">
        <f t="shared" ref="BC146:BE146" si="1944">BC145+(365/12)</f>
        <v>4533.0833333333294</v>
      </c>
      <c r="BD146" s="11">
        <f t="shared" si="1849"/>
        <v>-53589.335047677894</v>
      </c>
      <c r="BE146" s="6">
        <f t="shared" si="1944"/>
        <v>4533.0833333333294</v>
      </c>
      <c r="BF146" s="11">
        <f t="shared" si="1850"/>
        <v>-53589.335047677894</v>
      </c>
      <c r="BG146" s="6">
        <f t="shared" ref="BG146:BI146" si="1945">BG145+(365/12)</f>
        <v>4533.0833333333294</v>
      </c>
      <c r="BH146" s="11">
        <f t="shared" si="1852"/>
        <v>-53589.335047677894</v>
      </c>
      <c r="BI146" s="6">
        <f t="shared" si="1945"/>
        <v>4533.0833333333294</v>
      </c>
      <c r="BJ146" s="11">
        <f t="shared" si="1853"/>
        <v>-53589.335047677894</v>
      </c>
      <c r="BK146" s="6">
        <f t="shared" ref="BK146:BM146" si="1946">BK145+(365/12)</f>
        <v>4533.0833333333294</v>
      </c>
      <c r="BL146" s="11">
        <f t="shared" si="1855"/>
        <v>-53589.335047677894</v>
      </c>
      <c r="BM146" s="6">
        <f t="shared" si="1946"/>
        <v>4533.0833333333294</v>
      </c>
      <c r="BN146" s="11">
        <f t="shared" si="1856"/>
        <v>-53589.335047677894</v>
      </c>
      <c r="BO146" s="6">
        <f t="shared" ref="BO146:BQ146" si="1947">BO145+(365/12)</f>
        <v>4533.0833333333294</v>
      </c>
      <c r="BP146" s="11">
        <f t="shared" si="1858"/>
        <v>-53589.335047677894</v>
      </c>
      <c r="BQ146" s="6">
        <f t="shared" si="1947"/>
        <v>4533.0833333333294</v>
      </c>
      <c r="BR146" s="11">
        <f t="shared" si="1859"/>
        <v>-53589.335047677894</v>
      </c>
      <c r="BS146" s="6">
        <f t="shared" ref="BS146:BU146" si="1948">BS145+(365/12)</f>
        <v>4533.0833333333294</v>
      </c>
      <c r="BT146" s="11">
        <f t="shared" si="1861"/>
        <v>-53589.335047677894</v>
      </c>
      <c r="BU146" s="6">
        <f t="shared" si="1948"/>
        <v>4533.0833333333294</v>
      </c>
      <c r="BV146" s="11">
        <f t="shared" si="1862"/>
        <v>-53589.335047677894</v>
      </c>
      <c r="BW146" s="6">
        <f t="shared" si="1736"/>
        <v>4533.0833333333294</v>
      </c>
      <c r="BX146" s="11">
        <f t="shared" si="1863"/>
        <v>-53589.335047677894</v>
      </c>
      <c r="BY146" s="82">
        <f t="shared" si="1736"/>
        <v>4533.0833333333294</v>
      </c>
      <c r="BZ146" s="11">
        <f t="shared" si="1864"/>
        <v>-53589.335047677894</v>
      </c>
      <c r="CA146" s="4"/>
    </row>
    <row r="147" spans="1:79">
      <c r="A147" s="1" t="str">
        <f t="shared" si="1070"/>
        <v/>
      </c>
      <c r="B147" s="1">
        <f t="shared" si="1788"/>
        <v>141</v>
      </c>
      <c r="C147" s="13">
        <f t="shared" si="1802"/>
        <v>187521.4252840096</v>
      </c>
      <c r="D147" s="2">
        <f t="shared" si="1803"/>
        <v>47863.661751499727</v>
      </c>
      <c r="E147" s="15">
        <f t="shared" si="1773"/>
        <v>1566.7707022650677</v>
      </c>
      <c r="F147" s="15">
        <f t="shared" si="1238"/>
        <v>46296.891049234662</v>
      </c>
      <c r="G147" s="21">
        <f t="shared" si="1239"/>
        <v>1566.7707022650677</v>
      </c>
      <c r="H147" s="19">
        <f>'rent cash flow (do not modify)'!D146</f>
        <v>0</v>
      </c>
      <c r="I147" s="22">
        <f>'rent cash flow (do not modify)'!E146</f>
        <v>35000</v>
      </c>
      <c r="J147" s="21">
        <f t="shared" si="1789"/>
        <v>5578.3417333265834</v>
      </c>
      <c r="K147" s="15">
        <f t="shared" si="1804"/>
        <v>416.66666666666669</v>
      </c>
      <c r="L147" s="15">
        <f t="shared" si="1805"/>
        <v>83.333333333333329</v>
      </c>
      <c r="M147" s="16">
        <f t="shared" si="1806"/>
        <v>166.66666666666666</v>
      </c>
      <c r="N147" s="15">
        <f t="shared" si="1807"/>
        <v>83.333333333333329</v>
      </c>
      <c r="O147" s="7">
        <f t="shared" si="1240"/>
        <v>10399.999999999998</v>
      </c>
      <c r="P147" s="15">
        <f t="shared" si="1774"/>
        <v>-3213.5999999999995</v>
      </c>
      <c r="Q147" s="21">
        <f t="shared" si="1775"/>
        <v>-53707.8713378264</v>
      </c>
      <c r="R147" s="4"/>
      <c r="S147" s="6">
        <f t="shared" si="1808"/>
        <v>4563.4999999999964</v>
      </c>
      <c r="T147" s="10"/>
      <c r="U147" s="6">
        <f t="shared" si="1808"/>
        <v>4563.4999999999964</v>
      </c>
      <c r="W147" s="6">
        <f t="shared" si="1808"/>
        <v>4563.4999999999964</v>
      </c>
      <c r="Y147" s="6">
        <f t="shared" si="1809"/>
        <v>4563.4999999999964</v>
      </c>
      <c r="AA147" s="6">
        <f t="shared" ref="AA147:AC147" si="1949">AA146+(365/12)</f>
        <v>4563.4999999999964</v>
      </c>
      <c r="AC147" s="6">
        <f t="shared" si="1949"/>
        <v>4563.4999999999964</v>
      </c>
      <c r="AE147" s="6">
        <f t="shared" ref="AE147:AG147" si="1950">AE146+(365/12)</f>
        <v>4563.4999999999964</v>
      </c>
      <c r="AG147" s="6">
        <f t="shared" si="1950"/>
        <v>4563.4999999999964</v>
      </c>
      <c r="AI147" s="6">
        <f t="shared" ref="AI147:AK147" si="1951">AI146+(365/12)</f>
        <v>4563.4999999999964</v>
      </c>
      <c r="AK147" s="6">
        <f t="shared" si="1951"/>
        <v>4563.4999999999964</v>
      </c>
      <c r="AM147" s="6">
        <f t="shared" ref="AM147:AO147" si="1952">AM146+(365/12)</f>
        <v>4563.4999999999964</v>
      </c>
      <c r="AO147" s="6">
        <f t="shared" si="1952"/>
        <v>4563.4999999999964</v>
      </c>
      <c r="AP147" s="11">
        <f t="shared" si="1838"/>
        <v>-53707.8713378264</v>
      </c>
      <c r="AQ147" s="6">
        <f t="shared" ref="AQ147:AS147" si="1953">AQ146+(365/12)</f>
        <v>4563.4999999999964</v>
      </c>
      <c r="AR147" s="11">
        <f t="shared" si="1840"/>
        <v>-53707.8713378264</v>
      </c>
      <c r="AS147" s="6">
        <f t="shared" si="1953"/>
        <v>4563.4999999999964</v>
      </c>
      <c r="AT147" s="11">
        <f t="shared" si="1841"/>
        <v>-53707.8713378264</v>
      </c>
      <c r="AU147" s="6">
        <f t="shared" ref="AU147:AW147" si="1954">AU146+(365/12)</f>
        <v>4563.4999999999964</v>
      </c>
      <c r="AV147" s="11">
        <f t="shared" si="1843"/>
        <v>-53707.8713378264</v>
      </c>
      <c r="AW147" s="6">
        <f t="shared" si="1954"/>
        <v>4563.4999999999964</v>
      </c>
      <c r="AX147" s="11">
        <f t="shared" si="1844"/>
        <v>-53707.8713378264</v>
      </c>
      <c r="AY147" s="6">
        <f t="shared" ref="AY147:BA147" si="1955">AY146+(365/12)</f>
        <v>4563.4999999999964</v>
      </c>
      <c r="AZ147" s="11">
        <f t="shared" si="1846"/>
        <v>-53707.8713378264</v>
      </c>
      <c r="BA147" s="6">
        <f t="shared" si="1955"/>
        <v>4563.4999999999964</v>
      </c>
      <c r="BB147" s="11">
        <f t="shared" si="1847"/>
        <v>-53707.8713378264</v>
      </c>
      <c r="BC147" s="6">
        <f t="shared" ref="BC147:BE147" si="1956">BC146+(365/12)</f>
        <v>4563.4999999999964</v>
      </c>
      <c r="BD147" s="11">
        <f t="shared" si="1849"/>
        <v>-53707.8713378264</v>
      </c>
      <c r="BE147" s="6">
        <f t="shared" si="1956"/>
        <v>4563.4999999999964</v>
      </c>
      <c r="BF147" s="11">
        <f t="shared" si="1850"/>
        <v>-53707.8713378264</v>
      </c>
      <c r="BG147" s="6">
        <f t="shared" ref="BG147:BI147" si="1957">BG146+(365/12)</f>
        <v>4563.4999999999964</v>
      </c>
      <c r="BH147" s="11">
        <f t="shared" si="1852"/>
        <v>-53707.8713378264</v>
      </c>
      <c r="BI147" s="6">
        <f t="shared" si="1957"/>
        <v>4563.4999999999964</v>
      </c>
      <c r="BJ147" s="11">
        <f t="shared" si="1853"/>
        <v>-53707.8713378264</v>
      </c>
      <c r="BK147" s="6">
        <f t="shared" ref="BK147:BM147" si="1958">BK146+(365/12)</f>
        <v>4563.4999999999964</v>
      </c>
      <c r="BL147" s="11">
        <f t="shared" si="1855"/>
        <v>-53707.8713378264</v>
      </c>
      <c r="BM147" s="6">
        <f t="shared" si="1958"/>
        <v>4563.4999999999964</v>
      </c>
      <c r="BN147" s="11">
        <f t="shared" si="1856"/>
        <v>-53707.8713378264</v>
      </c>
      <c r="BO147" s="6">
        <f t="shared" ref="BO147:BQ147" si="1959">BO146+(365/12)</f>
        <v>4563.4999999999964</v>
      </c>
      <c r="BP147" s="11">
        <f t="shared" si="1858"/>
        <v>-53707.8713378264</v>
      </c>
      <c r="BQ147" s="6">
        <f t="shared" si="1959"/>
        <v>4563.4999999999964</v>
      </c>
      <c r="BR147" s="11">
        <f t="shared" si="1859"/>
        <v>-53707.8713378264</v>
      </c>
      <c r="BS147" s="6">
        <f t="shared" ref="BS147:BU147" si="1960">BS146+(365/12)</f>
        <v>4563.4999999999964</v>
      </c>
      <c r="BT147" s="11">
        <f t="shared" si="1861"/>
        <v>-53707.8713378264</v>
      </c>
      <c r="BU147" s="6">
        <f t="shared" si="1960"/>
        <v>4563.4999999999964</v>
      </c>
      <c r="BV147" s="11">
        <f t="shared" si="1862"/>
        <v>-53707.8713378264</v>
      </c>
      <c r="BW147" s="6">
        <f t="shared" si="1736"/>
        <v>4563.4999999999964</v>
      </c>
      <c r="BX147" s="11">
        <f t="shared" si="1863"/>
        <v>-53707.8713378264</v>
      </c>
      <c r="BY147" s="82">
        <f t="shared" si="1736"/>
        <v>4563.4999999999964</v>
      </c>
      <c r="BZ147" s="11">
        <f t="shared" si="1864"/>
        <v>-53707.8713378264</v>
      </c>
      <c r="CA147" s="4"/>
    </row>
    <row r="148" spans="1:79">
      <c r="A148" s="1" t="str">
        <f t="shared" ref="A148:A211" si="1961">IF(INT(B147/12)-(B147/12)=0,INT(B147/12)+1,"")</f>
        <v/>
      </c>
      <c r="B148" s="1">
        <f t="shared" si="1788"/>
        <v>142</v>
      </c>
      <c r="C148" s="13">
        <f t="shared" si="1802"/>
        <v>141224.53423477494</v>
      </c>
      <c r="D148" s="2">
        <f t="shared" si="1803"/>
        <v>47863.661751499727</v>
      </c>
      <c r="E148" s="15">
        <f t="shared" si="1773"/>
        <v>1179.9529698804147</v>
      </c>
      <c r="F148" s="15">
        <f t="shared" si="1238"/>
        <v>46683.708781619309</v>
      </c>
      <c r="G148" s="21">
        <f t="shared" si="1239"/>
        <v>1179.9529698804147</v>
      </c>
      <c r="H148" s="19">
        <f>'rent cash flow (do not modify)'!D147</f>
        <v>0</v>
      </c>
      <c r="I148" s="22">
        <f>'rent cash flow (do not modify)'!E147</f>
        <v>35000</v>
      </c>
      <c r="J148" s="21">
        <f t="shared" si="1789"/>
        <v>5578.3417333265834</v>
      </c>
      <c r="K148" s="15">
        <f t="shared" si="1804"/>
        <v>416.66666666666669</v>
      </c>
      <c r="L148" s="15">
        <f t="shared" si="1805"/>
        <v>83.333333333333329</v>
      </c>
      <c r="M148" s="16">
        <f t="shared" si="1806"/>
        <v>166.66666666666666</v>
      </c>
      <c r="N148" s="15">
        <f t="shared" si="1807"/>
        <v>83.333333333333329</v>
      </c>
      <c r="O148" s="7">
        <f t="shared" si="1240"/>
        <v>10399.999999999998</v>
      </c>
      <c r="P148" s="15">
        <f t="shared" si="1774"/>
        <v>-3213.5999999999995</v>
      </c>
      <c r="Q148" s="21">
        <f t="shared" si="1775"/>
        <v>-53827.398017133259</v>
      </c>
      <c r="R148" s="4"/>
      <c r="S148" s="6">
        <f t="shared" si="1808"/>
        <v>4593.9166666666633</v>
      </c>
      <c r="T148" s="10"/>
      <c r="U148" s="6">
        <f t="shared" si="1808"/>
        <v>4593.9166666666633</v>
      </c>
      <c r="W148" s="6">
        <f t="shared" si="1808"/>
        <v>4593.9166666666633</v>
      </c>
      <c r="Y148" s="6">
        <f t="shared" si="1809"/>
        <v>4593.9166666666633</v>
      </c>
      <c r="AA148" s="6">
        <f t="shared" ref="AA148:AC148" si="1962">AA147+(365/12)</f>
        <v>4593.9166666666633</v>
      </c>
      <c r="AC148" s="6">
        <f t="shared" si="1962"/>
        <v>4593.9166666666633</v>
      </c>
      <c r="AE148" s="6">
        <f t="shared" ref="AE148:AG148" si="1963">AE147+(365/12)</f>
        <v>4593.9166666666633</v>
      </c>
      <c r="AG148" s="6">
        <f t="shared" si="1963"/>
        <v>4593.9166666666633</v>
      </c>
      <c r="AI148" s="6">
        <f t="shared" ref="AI148:AK148" si="1964">AI147+(365/12)</f>
        <v>4593.9166666666633</v>
      </c>
      <c r="AK148" s="6">
        <f t="shared" si="1964"/>
        <v>4593.9166666666633</v>
      </c>
      <c r="AM148" s="6">
        <f t="shared" ref="AM148:AO148" si="1965">AM147+(365/12)</f>
        <v>4593.9166666666633</v>
      </c>
      <c r="AO148" s="6">
        <f t="shared" si="1965"/>
        <v>4593.9166666666633</v>
      </c>
      <c r="AP148" s="11">
        <f t="shared" si="1838"/>
        <v>-53827.398017133259</v>
      </c>
      <c r="AQ148" s="6">
        <f t="shared" ref="AQ148:AS148" si="1966">AQ147+(365/12)</f>
        <v>4593.9166666666633</v>
      </c>
      <c r="AR148" s="11">
        <f t="shared" si="1840"/>
        <v>-53827.398017133259</v>
      </c>
      <c r="AS148" s="6">
        <f t="shared" si="1966"/>
        <v>4593.9166666666633</v>
      </c>
      <c r="AT148" s="11">
        <f t="shared" si="1841"/>
        <v>-53827.398017133259</v>
      </c>
      <c r="AU148" s="6">
        <f t="shared" ref="AU148:AW148" si="1967">AU147+(365/12)</f>
        <v>4593.9166666666633</v>
      </c>
      <c r="AV148" s="11">
        <f t="shared" si="1843"/>
        <v>-53827.398017133259</v>
      </c>
      <c r="AW148" s="6">
        <f t="shared" si="1967"/>
        <v>4593.9166666666633</v>
      </c>
      <c r="AX148" s="11">
        <f t="shared" si="1844"/>
        <v>-53827.398017133259</v>
      </c>
      <c r="AY148" s="6">
        <f t="shared" ref="AY148:BA148" si="1968">AY147+(365/12)</f>
        <v>4593.9166666666633</v>
      </c>
      <c r="AZ148" s="11">
        <f t="shared" si="1846"/>
        <v>-53827.398017133259</v>
      </c>
      <c r="BA148" s="6">
        <f t="shared" si="1968"/>
        <v>4593.9166666666633</v>
      </c>
      <c r="BB148" s="11">
        <f t="shared" si="1847"/>
        <v>-53827.398017133259</v>
      </c>
      <c r="BC148" s="6">
        <f t="shared" ref="BC148:BE148" si="1969">BC147+(365/12)</f>
        <v>4593.9166666666633</v>
      </c>
      <c r="BD148" s="11">
        <f t="shared" si="1849"/>
        <v>-53827.398017133259</v>
      </c>
      <c r="BE148" s="6">
        <f t="shared" si="1969"/>
        <v>4593.9166666666633</v>
      </c>
      <c r="BF148" s="11">
        <f t="shared" si="1850"/>
        <v>-53827.398017133259</v>
      </c>
      <c r="BG148" s="6">
        <f t="shared" ref="BG148:BI148" si="1970">BG147+(365/12)</f>
        <v>4593.9166666666633</v>
      </c>
      <c r="BH148" s="11">
        <f t="shared" si="1852"/>
        <v>-53827.398017133259</v>
      </c>
      <c r="BI148" s="6">
        <f t="shared" si="1970"/>
        <v>4593.9166666666633</v>
      </c>
      <c r="BJ148" s="11">
        <f t="shared" si="1853"/>
        <v>-53827.398017133259</v>
      </c>
      <c r="BK148" s="6">
        <f t="shared" ref="BK148:BM148" si="1971">BK147+(365/12)</f>
        <v>4593.9166666666633</v>
      </c>
      <c r="BL148" s="11">
        <f t="shared" si="1855"/>
        <v>-53827.398017133259</v>
      </c>
      <c r="BM148" s="6">
        <f t="shared" si="1971"/>
        <v>4593.9166666666633</v>
      </c>
      <c r="BN148" s="11">
        <f t="shared" si="1856"/>
        <v>-53827.398017133259</v>
      </c>
      <c r="BO148" s="6">
        <f t="shared" ref="BO148:BQ148" si="1972">BO147+(365/12)</f>
        <v>4593.9166666666633</v>
      </c>
      <c r="BP148" s="11">
        <f t="shared" si="1858"/>
        <v>-53827.398017133259</v>
      </c>
      <c r="BQ148" s="6">
        <f t="shared" si="1972"/>
        <v>4593.9166666666633</v>
      </c>
      <c r="BR148" s="11">
        <f t="shared" si="1859"/>
        <v>-53827.398017133259</v>
      </c>
      <c r="BS148" s="6">
        <f t="shared" ref="BS148:BU148" si="1973">BS147+(365/12)</f>
        <v>4593.9166666666633</v>
      </c>
      <c r="BT148" s="11">
        <f t="shared" si="1861"/>
        <v>-53827.398017133259</v>
      </c>
      <c r="BU148" s="6">
        <f t="shared" si="1973"/>
        <v>4593.9166666666633</v>
      </c>
      <c r="BV148" s="11">
        <f t="shared" si="1862"/>
        <v>-53827.398017133259</v>
      </c>
      <c r="BW148" s="6">
        <f t="shared" si="1736"/>
        <v>4593.9166666666633</v>
      </c>
      <c r="BX148" s="11">
        <f t="shared" si="1863"/>
        <v>-53827.398017133259</v>
      </c>
      <c r="BY148" s="82">
        <f t="shared" si="1736"/>
        <v>4593.9166666666633</v>
      </c>
      <c r="BZ148" s="11">
        <f t="shared" si="1864"/>
        <v>-53827.398017133259</v>
      </c>
      <c r="CA148" s="4"/>
    </row>
    <row r="149" spans="1:79">
      <c r="A149" s="1" t="str">
        <f t="shared" si="1961"/>
        <v/>
      </c>
      <c r="B149" s="1">
        <f t="shared" si="1788"/>
        <v>143</v>
      </c>
      <c r="C149" s="13">
        <f t="shared" si="1802"/>
        <v>94540.82545315563</v>
      </c>
      <c r="D149" s="2">
        <f t="shared" si="1803"/>
        <v>47863.661751499727</v>
      </c>
      <c r="E149" s="15">
        <f t="shared" si="1773"/>
        <v>789.90331512049727</v>
      </c>
      <c r="F149" s="15">
        <f t="shared" si="1238"/>
        <v>47073.758436379227</v>
      </c>
      <c r="G149" s="21">
        <f t="shared" si="1239"/>
        <v>789.90331512049727</v>
      </c>
      <c r="H149" s="19">
        <f>'rent cash flow (do not modify)'!D148</f>
        <v>0</v>
      </c>
      <c r="I149" s="22">
        <f>'rent cash flow (do not modify)'!E148</f>
        <v>35000</v>
      </c>
      <c r="J149" s="21">
        <f t="shared" si="1789"/>
        <v>5578.3417333265834</v>
      </c>
      <c r="K149" s="15">
        <f t="shared" si="1804"/>
        <v>416.66666666666669</v>
      </c>
      <c r="L149" s="15">
        <f t="shared" si="1805"/>
        <v>83.333333333333329</v>
      </c>
      <c r="M149" s="16">
        <f t="shared" si="1806"/>
        <v>166.66666666666666</v>
      </c>
      <c r="N149" s="15">
        <f t="shared" si="1807"/>
        <v>83.333333333333329</v>
      </c>
      <c r="O149" s="7">
        <f t="shared" si="1240"/>
        <v>10399.999999999998</v>
      </c>
      <c r="P149" s="15">
        <f t="shared" si="1774"/>
        <v>-3213.5999999999995</v>
      </c>
      <c r="Q149" s="21">
        <f t="shared" si="1775"/>
        <v>-53947.923360454079</v>
      </c>
      <c r="R149" s="4"/>
      <c r="S149" s="6">
        <f t="shared" si="1808"/>
        <v>4624.3333333333303</v>
      </c>
      <c r="T149" s="10"/>
      <c r="U149" s="6">
        <f t="shared" si="1808"/>
        <v>4624.3333333333303</v>
      </c>
      <c r="W149" s="6">
        <f t="shared" si="1808"/>
        <v>4624.3333333333303</v>
      </c>
      <c r="Y149" s="6">
        <f t="shared" si="1809"/>
        <v>4624.3333333333303</v>
      </c>
      <c r="AA149" s="6">
        <f t="shared" ref="AA149:AC149" si="1974">AA148+(365/12)</f>
        <v>4624.3333333333303</v>
      </c>
      <c r="AC149" s="6">
        <f t="shared" si="1974"/>
        <v>4624.3333333333303</v>
      </c>
      <c r="AE149" s="6">
        <f t="shared" ref="AE149:AG149" si="1975">AE148+(365/12)</f>
        <v>4624.3333333333303</v>
      </c>
      <c r="AG149" s="6">
        <f t="shared" si="1975"/>
        <v>4624.3333333333303</v>
      </c>
      <c r="AI149" s="6">
        <f t="shared" ref="AI149:AK149" si="1976">AI148+(365/12)</f>
        <v>4624.3333333333303</v>
      </c>
      <c r="AK149" s="6">
        <f t="shared" si="1976"/>
        <v>4624.3333333333303</v>
      </c>
      <c r="AM149" s="6">
        <f t="shared" ref="AM149:AO149" si="1977">AM148+(365/12)</f>
        <v>4624.3333333333303</v>
      </c>
      <c r="AO149" s="6">
        <f t="shared" si="1977"/>
        <v>4624.3333333333303</v>
      </c>
      <c r="AP149" s="11">
        <f t="shared" si="1838"/>
        <v>-53947.923360454079</v>
      </c>
      <c r="AQ149" s="6">
        <f t="shared" ref="AQ149:AS149" si="1978">AQ148+(365/12)</f>
        <v>4624.3333333333303</v>
      </c>
      <c r="AR149" s="11">
        <f t="shared" si="1840"/>
        <v>-53947.923360454079</v>
      </c>
      <c r="AS149" s="6">
        <f t="shared" si="1978"/>
        <v>4624.3333333333303</v>
      </c>
      <c r="AT149" s="11">
        <f t="shared" si="1841"/>
        <v>-53947.923360454079</v>
      </c>
      <c r="AU149" s="6">
        <f t="shared" ref="AU149:AW149" si="1979">AU148+(365/12)</f>
        <v>4624.3333333333303</v>
      </c>
      <c r="AV149" s="11">
        <f t="shared" si="1843"/>
        <v>-53947.923360454079</v>
      </c>
      <c r="AW149" s="6">
        <f t="shared" si="1979"/>
        <v>4624.3333333333303</v>
      </c>
      <c r="AX149" s="11">
        <f t="shared" si="1844"/>
        <v>-53947.923360454079</v>
      </c>
      <c r="AY149" s="6">
        <f t="shared" ref="AY149:BA149" si="1980">AY148+(365/12)</f>
        <v>4624.3333333333303</v>
      </c>
      <c r="AZ149" s="11">
        <f t="shared" si="1846"/>
        <v>-53947.923360454079</v>
      </c>
      <c r="BA149" s="6">
        <f t="shared" si="1980"/>
        <v>4624.3333333333303</v>
      </c>
      <c r="BB149" s="11">
        <f t="shared" si="1847"/>
        <v>-53947.923360454079</v>
      </c>
      <c r="BC149" s="6">
        <f t="shared" ref="BC149:BE149" si="1981">BC148+(365/12)</f>
        <v>4624.3333333333303</v>
      </c>
      <c r="BD149" s="11">
        <f t="shared" si="1849"/>
        <v>-53947.923360454079</v>
      </c>
      <c r="BE149" s="6">
        <f t="shared" si="1981"/>
        <v>4624.3333333333303</v>
      </c>
      <c r="BF149" s="11">
        <f t="shared" si="1850"/>
        <v>-53947.923360454079</v>
      </c>
      <c r="BG149" s="6">
        <f t="shared" ref="BG149:BI149" si="1982">BG148+(365/12)</f>
        <v>4624.3333333333303</v>
      </c>
      <c r="BH149" s="11">
        <f t="shared" si="1852"/>
        <v>-53947.923360454079</v>
      </c>
      <c r="BI149" s="6">
        <f t="shared" si="1982"/>
        <v>4624.3333333333303</v>
      </c>
      <c r="BJ149" s="11">
        <f t="shared" si="1853"/>
        <v>-53947.923360454079</v>
      </c>
      <c r="BK149" s="6">
        <f t="shared" ref="BK149:BM149" si="1983">BK148+(365/12)</f>
        <v>4624.3333333333303</v>
      </c>
      <c r="BL149" s="11">
        <f t="shared" si="1855"/>
        <v>-53947.923360454079</v>
      </c>
      <c r="BM149" s="6">
        <f t="shared" si="1983"/>
        <v>4624.3333333333303</v>
      </c>
      <c r="BN149" s="11">
        <f t="shared" si="1856"/>
        <v>-53947.923360454079</v>
      </c>
      <c r="BO149" s="6">
        <f t="shared" ref="BO149:BQ149" si="1984">BO148+(365/12)</f>
        <v>4624.3333333333303</v>
      </c>
      <c r="BP149" s="11">
        <f t="shared" si="1858"/>
        <v>-53947.923360454079</v>
      </c>
      <c r="BQ149" s="6">
        <f t="shared" si="1984"/>
        <v>4624.3333333333303</v>
      </c>
      <c r="BR149" s="11">
        <f t="shared" si="1859"/>
        <v>-53947.923360454079</v>
      </c>
      <c r="BS149" s="6">
        <f t="shared" ref="BS149:BU149" si="1985">BS148+(365/12)</f>
        <v>4624.3333333333303</v>
      </c>
      <c r="BT149" s="11">
        <f t="shared" si="1861"/>
        <v>-53947.923360454079</v>
      </c>
      <c r="BU149" s="6">
        <f t="shared" si="1985"/>
        <v>4624.3333333333303</v>
      </c>
      <c r="BV149" s="11">
        <f t="shared" si="1862"/>
        <v>-53947.923360454079</v>
      </c>
      <c r="BW149" s="6">
        <f t="shared" si="1736"/>
        <v>4624.3333333333303</v>
      </c>
      <c r="BX149" s="11">
        <f t="shared" si="1863"/>
        <v>-53947.923360454079</v>
      </c>
      <c r="BY149" s="82">
        <f t="shared" si="1736"/>
        <v>4624.3333333333303</v>
      </c>
      <c r="BZ149" s="11">
        <f t="shared" si="1864"/>
        <v>-53947.923360454079</v>
      </c>
      <c r="CA149" s="4"/>
    </row>
    <row r="150" spans="1:79">
      <c r="A150" s="1" t="str">
        <f t="shared" si="1961"/>
        <v/>
      </c>
      <c r="B150" s="1">
        <f t="shared" si="1788"/>
        <v>144</v>
      </c>
      <c r="C150" s="13">
        <f t="shared" si="1802"/>
        <v>47467.067016776404</v>
      </c>
      <c r="D150" s="2">
        <f t="shared" si="1803"/>
        <v>47863.661751499727</v>
      </c>
      <c r="E150" s="15">
        <f t="shared" si="1773"/>
        <v>396.59473477071265</v>
      </c>
      <c r="F150" s="15">
        <f t="shared" si="1238"/>
        <v>47467.067016729015</v>
      </c>
      <c r="G150" s="21">
        <f t="shared" si="1239"/>
        <v>396.59473477071265</v>
      </c>
      <c r="H150" s="19">
        <f>'rent cash flow (do not modify)'!D149</f>
        <v>0</v>
      </c>
      <c r="I150" s="22">
        <f>'rent cash flow (do not modify)'!E149</f>
        <v>35000</v>
      </c>
      <c r="J150" s="21">
        <f t="shared" si="1789"/>
        <v>5578.3417333265834</v>
      </c>
      <c r="K150" s="15">
        <f t="shared" si="1804"/>
        <v>416.66666666666669</v>
      </c>
      <c r="L150" s="15">
        <f t="shared" si="1805"/>
        <v>83.333333333333329</v>
      </c>
      <c r="M150" s="16">
        <f t="shared" si="1806"/>
        <v>166.66666666666666</v>
      </c>
      <c r="N150" s="15">
        <f t="shared" si="1807"/>
        <v>83.333333333333329</v>
      </c>
      <c r="O150" s="7">
        <f t="shared" si="1240"/>
        <v>10399.999999999998</v>
      </c>
      <c r="P150" s="15">
        <f t="shared" si="1774"/>
        <v>-3213.5999999999995</v>
      </c>
      <c r="Q150" s="21">
        <f t="shared" si="1775"/>
        <v>-54069.455711782161</v>
      </c>
      <c r="R150" s="4"/>
      <c r="S150" s="6">
        <f t="shared" si="1808"/>
        <v>4654.7499999999973</v>
      </c>
      <c r="T150" s="10"/>
      <c r="U150" s="6">
        <f t="shared" si="1808"/>
        <v>4654.7499999999973</v>
      </c>
      <c r="W150" s="6">
        <f t="shared" si="1808"/>
        <v>4654.7499999999973</v>
      </c>
      <c r="Y150" s="6">
        <f t="shared" si="1809"/>
        <v>4654.7499999999973</v>
      </c>
      <c r="AA150" s="6">
        <f t="shared" ref="AA150:AC150" si="1986">AA149+(365/12)</f>
        <v>4654.7499999999973</v>
      </c>
      <c r="AC150" s="6">
        <f t="shared" si="1986"/>
        <v>4654.7499999999973</v>
      </c>
      <c r="AE150" s="6">
        <f t="shared" ref="AE150:AG150" si="1987">AE149+(365/12)</f>
        <v>4654.7499999999973</v>
      </c>
      <c r="AG150" s="6">
        <f t="shared" si="1987"/>
        <v>4654.7499999999973</v>
      </c>
      <c r="AI150" s="6">
        <f t="shared" ref="AI150:AK150" si="1988">AI149+(365/12)</f>
        <v>4654.7499999999973</v>
      </c>
      <c r="AK150" s="6">
        <f t="shared" si="1988"/>
        <v>4654.7499999999973</v>
      </c>
      <c r="AM150" s="6">
        <f t="shared" ref="AM150:AO150" si="1989">AM149+(365/12)</f>
        <v>4654.7499999999973</v>
      </c>
      <c r="AO150" s="6">
        <f t="shared" si="1989"/>
        <v>4654.7499999999973</v>
      </c>
      <c r="AP150" s="11">
        <f t="shared" si="1838"/>
        <v>-54069.455711782161</v>
      </c>
      <c r="AQ150" s="6">
        <f t="shared" ref="AQ150:AS150" si="1990">AQ149+(365/12)</f>
        <v>4654.7499999999973</v>
      </c>
      <c r="AR150" s="11">
        <f t="shared" si="1840"/>
        <v>-54069.455711782161</v>
      </c>
      <c r="AS150" s="6">
        <f t="shared" si="1990"/>
        <v>4654.7499999999973</v>
      </c>
      <c r="AT150" s="11">
        <f t="shared" si="1841"/>
        <v>-54069.455711782161</v>
      </c>
      <c r="AU150" s="6">
        <f t="shared" ref="AU150:AW150" si="1991">AU149+(365/12)</f>
        <v>4654.7499999999973</v>
      </c>
      <c r="AV150" s="11">
        <f t="shared" si="1843"/>
        <v>-54069.455711782161</v>
      </c>
      <c r="AW150" s="6">
        <f t="shared" si="1991"/>
        <v>4654.7499999999973</v>
      </c>
      <c r="AX150" s="11">
        <f t="shared" si="1844"/>
        <v>-54069.455711782161</v>
      </c>
      <c r="AY150" s="6">
        <f t="shared" ref="AY150:BA150" si="1992">AY149+(365/12)</f>
        <v>4654.7499999999973</v>
      </c>
      <c r="AZ150" s="11">
        <f t="shared" si="1846"/>
        <v>-54069.455711782161</v>
      </c>
      <c r="BA150" s="6">
        <f t="shared" si="1992"/>
        <v>4654.7499999999973</v>
      </c>
      <c r="BB150" s="11">
        <f t="shared" si="1847"/>
        <v>-54069.455711782161</v>
      </c>
      <c r="BC150" s="6">
        <f t="shared" ref="BC150:BE150" si="1993">BC149+(365/12)</f>
        <v>4654.7499999999973</v>
      </c>
      <c r="BD150" s="11">
        <f t="shared" si="1849"/>
        <v>-54069.455711782161</v>
      </c>
      <c r="BE150" s="6">
        <f t="shared" si="1993"/>
        <v>4654.7499999999973</v>
      </c>
      <c r="BF150" s="11">
        <f t="shared" si="1850"/>
        <v>-54069.455711782161</v>
      </c>
      <c r="BG150" s="6">
        <f t="shared" ref="BG150:BI150" si="1994">BG149+(365/12)</f>
        <v>4654.7499999999973</v>
      </c>
      <c r="BH150" s="11">
        <f t="shared" si="1852"/>
        <v>-54069.455711782161</v>
      </c>
      <c r="BI150" s="6">
        <f t="shared" si="1994"/>
        <v>4654.7499999999973</v>
      </c>
      <c r="BJ150" s="11">
        <f t="shared" si="1853"/>
        <v>-54069.455711782161</v>
      </c>
      <c r="BK150" s="6">
        <f t="shared" ref="BK150:BM150" si="1995">BK149+(365/12)</f>
        <v>4654.7499999999973</v>
      </c>
      <c r="BL150" s="11">
        <f t="shared" si="1855"/>
        <v>-54069.455711782161</v>
      </c>
      <c r="BM150" s="6">
        <f t="shared" si="1995"/>
        <v>4654.7499999999973</v>
      </c>
      <c r="BN150" s="11">
        <f t="shared" si="1856"/>
        <v>-54069.455711782161</v>
      </c>
      <c r="BO150" s="6">
        <f t="shared" ref="BO150:BQ150" si="1996">BO149+(365/12)</f>
        <v>4654.7499999999973</v>
      </c>
      <c r="BP150" s="11">
        <f t="shared" si="1858"/>
        <v>-54069.455711782161</v>
      </c>
      <c r="BQ150" s="6">
        <f t="shared" si="1996"/>
        <v>4654.7499999999973</v>
      </c>
      <c r="BR150" s="11">
        <f t="shared" si="1859"/>
        <v>-54069.455711782161</v>
      </c>
      <c r="BS150" s="6">
        <f t="shared" ref="BS150:BU150" si="1997">BS149+(365/12)</f>
        <v>4654.7499999999973</v>
      </c>
      <c r="BT150" s="11">
        <f t="shared" si="1861"/>
        <v>-54069.455711782161</v>
      </c>
      <c r="BU150" s="6">
        <f t="shared" si="1997"/>
        <v>4654.7499999999973</v>
      </c>
      <c r="BV150" s="11">
        <f t="shared" si="1862"/>
        <v>-54069.455711782161</v>
      </c>
      <c r="BW150" s="6">
        <f t="shared" si="1736"/>
        <v>4654.7499999999973</v>
      </c>
      <c r="BX150" s="11">
        <f t="shared" si="1863"/>
        <v>-54069.455711782161</v>
      </c>
      <c r="BY150" s="82">
        <f t="shared" si="1736"/>
        <v>4654.7499999999973</v>
      </c>
      <c r="BZ150" s="11">
        <f t="shared" si="1864"/>
        <v>-54069.455711782161</v>
      </c>
      <c r="CA150" s="4"/>
    </row>
    <row r="151" spans="1:79">
      <c r="A151" s="18">
        <f t="shared" si="1961"/>
        <v>13</v>
      </c>
      <c r="B151" s="18">
        <f t="shared" si="1788"/>
        <v>145</v>
      </c>
      <c r="C151" s="19">
        <f t="shared" si="1802"/>
        <v>4.7388311941176653E-8</v>
      </c>
      <c r="D151" s="22">
        <f t="shared" si="1803"/>
        <v>0</v>
      </c>
      <c r="E151" s="22">
        <f t="shared" si="1773"/>
        <v>3.9593672385320028E-10</v>
      </c>
      <c r="F151" s="22">
        <f t="shared" si="1238"/>
        <v>-3.9593672385320028E-10</v>
      </c>
      <c r="G151" s="23">
        <f t="shared" si="1239"/>
        <v>3.9593672385320028E-10</v>
      </c>
      <c r="H151" s="19">
        <f>'rent cash flow (do not modify)'!D150</f>
        <v>35000</v>
      </c>
      <c r="I151" s="22">
        <f>'rent cash flow (do not modify)'!E150</f>
        <v>35000</v>
      </c>
      <c r="J151" s="23">
        <f t="shared" si="1789"/>
        <v>5634.1251506598492</v>
      </c>
      <c r="K151" s="22">
        <f t="shared" si="1804"/>
        <v>416.66666666666669</v>
      </c>
      <c r="L151" s="22">
        <f t="shared" si="1805"/>
        <v>83.333333333333329</v>
      </c>
      <c r="M151" s="19">
        <f t="shared" si="1806"/>
        <v>166.66666666666666</v>
      </c>
      <c r="N151" s="22">
        <f t="shared" si="1807"/>
        <v>83.333333333333329</v>
      </c>
      <c r="O151" s="18">
        <f t="shared" si="1240"/>
        <v>10399.999999999998</v>
      </c>
      <c r="P151" s="22">
        <f t="shared" si="1774"/>
        <v>27398.6</v>
      </c>
      <c r="Q151" s="23">
        <f t="shared" si="1775"/>
        <v>21014.474849340273</v>
      </c>
      <c r="R151" s="4"/>
      <c r="S151" s="6">
        <f t="shared" si="1808"/>
        <v>4685.1666666666642</v>
      </c>
      <c r="T151" s="20"/>
      <c r="U151" s="6">
        <f t="shared" si="1808"/>
        <v>4685.1666666666642</v>
      </c>
      <c r="V151" s="20"/>
      <c r="W151" s="6">
        <f t="shared" si="1808"/>
        <v>4685.1666666666642</v>
      </c>
      <c r="X151" s="20"/>
      <c r="Y151" s="6">
        <f t="shared" si="1809"/>
        <v>4685.1666666666642</v>
      </c>
      <c r="Z151" s="20"/>
      <c r="AA151" s="6">
        <f t="shared" ref="AA151:AC151" si="1998">AA150+(365/12)</f>
        <v>4685.1666666666642</v>
      </c>
      <c r="AB151" s="20"/>
      <c r="AC151" s="6">
        <f t="shared" si="1998"/>
        <v>4685.1666666666642</v>
      </c>
      <c r="AD151" s="20"/>
      <c r="AE151" s="6">
        <f t="shared" ref="AE151:AG151" si="1999">AE150+(365/12)</f>
        <v>4685.1666666666642</v>
      </c>
      <c r="AF151" s="20"/>
      <c r="AG151" s="6">
        <f t="shared" si="1999"/>
        <v>4685.1666666666642</v>
      </c>
      <c r="AH151" s="20"/>
      <c r="AI151" s="6">
        <f t="shared" ref="AI151:AK151" si="2000">AI150+(365/12)</f>
        <v>4685.1666666666642</v>
      </c>
      <c r="AJ151" s="20"/>
      <c r="AK151" s="6">
        <f t="shared" si="2000"/>
        <v>4685.1666666666642</v>
      </c>
      <c r="AL151" s="20"/>
      <c r="AM151" s="6">
        <f t="shared" ref="AM151:AO151" si="2001">AM150+(365/12)</f>
        <v>4685.1666666666642</v>
      </c>
      <c r="AN151" s="20"/>
      <c r="AO151" s="6">
        <f t="shared" si="2001"/>
        <v>4685.1666666666642</v>
      </c>
      <c r="AP151" s="20">
        <f>value*(1+appr)^(A151-1)-C151-IF((A151-1)&lt;=penaltyy,sqft*pamt,0)</f>
        <v>15692141.883604966</v>
      </c>
      <c r="AQ151" s="6">
        <f t="shared" ref="AQ151:AS151" si="2002">AQ150+(365/12)</f>
        <v>4685.1666666666642</v>
      </c>
      <c r="AR151" s="20">
        <f t="shared" ref="AR151:AR162" si="2003">Q151</f>
        <v>21014.474849340273</v>
      </c>
      <c r="AS151" s="6">
        <f t="shared" si="2002"/>
        <v>4685.1666666666642</v>
      </c>
      <c r="AT151" s="20">
        <f t="shared" ref="AT151:AT162" si="2004">Q151</f>
        <v>21014.474849340273</v>
      </c>
      <c r="AU151" s="6">
        <f t="shared" ref="AU151:AW151" si="2005">AU150+(365/12)</f>
        <v>4685.1666666666642</v>
      </c>
      <c r="AV151" s="20">
        <f t="shared" ref="AV151:AV162" si="2006">Q151</f>
        <v>21014.474849340273</v>
      </c>
      <c r="AW151" s="6">
        <f t="shared" si="2005"/>
        <v>4685.1666666666642</v>
      </c>
      <c r="AX151" s="20">
        <f t="shared" ref="AX151:AX162" si="2007">Q151</f>
        <v>21014.474849340273</v>
      </c>
      <c r="AY151" s="6">
        <f t="shared" ref="AY151:BA151" si="2008">AY150+(365/12)</f>
        <v>4685.1666666666642</v>
      </c>
      <c r="AZ151" s="20">
        <f t="shared" ref="AZ151:AZ162" si="2009">Q151</f>
        <v>21014.474849340273</v>
      </c>
      <c r="BA151" s="6">
        <f t="shared" si="2008"/>
        <v>4685.1666666666642</v>
      </c>
      <c r="BB151" s="20">
        <f t="shared" ref="BB151:BB162" si="2010">Q151</f>
        <v>21014.474849340273</v>
      </c>
      <c r="BC151" s="6">
        <f t="shared" ref="BC151:BE151" si="2011">BC150+(365/12)</f>
        <v>4685.1666666666642</v>
      </c>
      <c r="BD151" s="20">
        <f t="shared" ref="BD151:BD162" si="2012">Q151</f>
        <v>21014.474849340273</v>
      </c>
      <c r="BE151" s="6">
        <f t="shared" si="2011"/>
        <v>4685.1666666666642</v>
      </c>
      <c r="BF151" s="20">
        <f t="shared" ref="BF151:BF162" si="2013">Q151</f>
        <v>21014.474849340273</v>
      </c>
      <c r="BG151" s="6">
        <f t="shared" ref="BG151:BI151" si="2014">BG150+(365/12)</f>
        <v>4685.1666666666642</v>
      </c>
      <c r="BH151" s="20">
        <f t="shared" ref="BH151:BH162" si="2015">Q151</f>
        <v>21014.474849340273</v>
      </c>
      <c r="BI151" s="6">
        <f t="shared" si="2014"/>
        <v>4685.1666666666642</v>
      </c>
      <c r="BJ151" s="20">
        <f t="shared" ref="BJ151:BJ162" si="2016">Q151</f>
        <v>21014.474849340273</v>
      </c>
      <c r="BK151" s="6">
        <f t="shared" ref="BK151:BM151" si="2017">BK150+(365/12)</f>
        <v>4685.1666666666642</v>
      </c>
      <c r="BL151" s="20">
        <f t="shared" ref="BL151:BL162" si="2018">Q151</f>
        <v>21014.474849340273</v>
      </c>
      <c r="BM151" s="6">
        <f t="shared" si="2017"/>
        <v>4685.1666666666642</v>
      </c>
      <c r="BN151" s="20">
        <f t="shared" ref="BN151:BN162" si="2019">Q151</f>
        <v>21014.474849340273</v>
      </c>
      <c r="BO151" s="6">
        <f t="shared" ref="BO151:BQ151" si="2020">BO150+(365/12)</f>
        <v>4685.1666666666642</v>
      </c>
      <c r="BP151" s="20">
        <f t="shared" ref="BP151:BP162" si="2021">Q151</f>
        <v>21014.474849340273</v>
      </c>
      <c r="BQ151" s="6">
        <f t="shared" si="2020"/>
        <v>4685.1666666666642</v>
      </c>
      <c r="BR151" s="20">
        <f t="shared" ref="BR151:BR162" si="2022">Q151</f>
        <v>21014.474849340273</v>
      </c>
      <c r="BS151" s="6">
        <f t="shared" ref="BS151:BU151" si="2023">BS150+(365/12)</f>
        <v>4685.1666666666642</v>
      </c>
      <c r="BT151" s="20">
        <f t="shared" ref="BT151:BT162" si="2024">Q151</f>
        <v>21014.474849340273</v>
      </c>
      <c r="BU151" s="6">
        <f t="shared" si="2023"/>
        <v>4685.1666666666642</v>
      </c>
      <c r="BV151" s="20">
        <f t="shared" ref="BV151:BV162" si="2025">Q151</f>
        <v>21014.474849340273</v>
      </c>
      <c r="BW151" s="6">
        <f t="shared" si="1736"/>
        <v>4685.1666666666642</v>
      </c>
      <c r="BX151" s="20">
        <f t="shared" ref="BX151:BX162" si="2026">Q151</f>
        <v>21014.474849340273</v>
      </c>
      <c r="BY151" s="82">
        <f t="shared" si="1736"/>
        <v>4685.1666666666642</v>
      </c>
      <c r="BZ151" s="20">
        <f t="shared" ref="BZ151:BZ162" si="2027">Q151</f>
        <v>21014.474849340273</v>
      </c>
      <c r="CA151" s="4"/>
    </row>
    <row r="152" spans="1:79">
      <c r="A152" s="1" t="str">
        <f t="shared" si="1961"/>
        <v/>
      </c>
      <c r="B152" s="1">
        <f t="shared" si="1788"/>
        <v>146</v>
      </c>
      <c r="C152" s="13">
        <f t="shared" si="1802"/>
        <v>0</v>
      </c>
      <c r="D152" s="2">
        <f t="shared" si="1803"/>
        <v>0</v>
      </c>
      <c r="E152" s="15">
        <f t="shared" si="1773"/>
        <v>0</v>
      </c>
      <c r="F152" s="15">
        <f t="shared" si="1238"/>
        <v>0</v>
      </c>
      <c r="G152" s="21">
        <f t="shared" si="1239"/>
        <v>0</v>
      </c>
      <c r="H152" s="19">
        <f>'rent cash flow (do not modify)'!D151</f>
        <v>35000</v>
      </c>
      <c r="I152" s="22">
        <f>'rent cash flow (do not modify)'!E151</f>
        <v>35000</v>
      </c>
      <c r="J152" s="21">
        <f t="shared" si="1789"/>
        <v>5634.1251506598492</v>
      </c>
      <c r="K152" s="15">
        <f t="shared" si="1804"/>
        <v>416.66666666666669</v>
      </c>
      <c r="L152" s="15">
        <f t="shared" si="1805"/>
        <v>83.333333333333329</v>
      </c>
      <c r="M152" s="16">
        <f t="shared" si="1806"/>
        <v>166.66666666666666</v>
      </c>
      <c r="N152" s="15">
        <f t="shared" si="1807"/>
        <v>83.333333333333329</v>
      </c>
      <c r="O152" s="7">
        <f t="shared" si="1240"/>
        <v>10399.999999999998</v>
      </c>
      <c r="P152" s="15">
        <f t="shared" si="1774"/>
        <v>27398.6</v>
      </c>
      <c r="Q152" s="21">
        <f t="shared" si="1775"/>
        <v>21014.474849340149</v>
      </c>
      <c r="R152" s="4"/>
      <c r="S152" s="6">
        <f t="shared" si="1808"/>
        <v>4715.5833333333312</v>
      </c>
      <c r="T152" s="10"/>
      <c r="U152" s="6">
        <f t="shared" si="1808"/>
        <v>4715.5833333333312</v>
      </c>
      <c r="W152" s="6">
        <f t="shared" si="1808"/>
        <v>4715.5833333333312</v>
      </c>
      <c r="Y152" s="6">
        <f t="shared" si="1809"/>
        <v>4715.5833333333312</v>
      </c>
      <c r="AA152" s="6">
        <f t="shared" ref="AA152:AC152" si="2028">AA151+(365/12)</f>
        <v>4715.5833333333312</v>
      </c>
      <c r="AC152" s="6">
        <f t="shared" si="2028"/>
        <v>4715.5833333333312</v>
      </c>
      <c r="AE152" s="6">
        <f t="shared" ref="AE152:AG152" si="2029">AE151+(365/12)</f>
        <v>4715.5833333333312</v>
      </c>
      <c r="AG152" s="6">
        <f t="shared" si="2029"/>
        <v>4715.5833333333312</v>
      </c>
      <c r="AI152" s="6">
        <f t="shared" ref="AI152:AK152" si="2030">AI151+(365/12)</f>
        <v>4715.5833333333312</v>
      </c>
      <c r="AK152" s="6">
        <f t="shared" si="2030"/>
        <v>4715.5833333333312</v>
      </c>
      <c r="AM152" s="6">
        <f t="shared" ref="AM152:AO152" si="2031">AM151+(365/12)</f>
        <v>4715.5833333333312</v>
      </c>
      <c r="AO152" s="6">
        <f t="shared" si="2031"/>
        <v>4715.5833333333312</v>
      </c>
      <c r="AQ152" s="6">
        <f t="shared" ref="AQ152:AS152" si="2032">AQ151+(365/12)</f>
        <v>4715.5833333333312</v>
      </c>
      <c r="AR152" s="11">
        <f t="shared" si="2003"/>
        <v>21014.474849340149</v>
      </c>
      <c r="AS152" s="6">
        <f t="shared" si="2032"/>
        <v>4715.5833333333312</v>
      </c>
      <c r="AT152" s="11">
        <f t="shared" si="2004"/>
        <v>21014.474849340149</v>
      </c>
      <c r="AU152" s="6">
        <f t="shared" ref="AU152:AW152" si="2033">AU151+(365/12)</f>
        <v>4715.5833333333312</v>
      </c>
      <c r="AV152" s="11">
        <f t="shared" si="2006"/>
        <v>21014.474849340149</v>
      </c>
      <c r="AW152" s="6">
        <f t="shared" si="2033"/>
        <v>4715.5833333333312</v>
      </c>
      <c r="AX152" s="11">
        <f t="shared" si="2007"/>
        <v>21014.474849340149</v>
      </c>
      <c r="AY152" s="6">
        <f t="shared" ref="AY152:BA152" si="2034">AY151+(365/12)</f>
        <v>4715.5833333333312</v>
      </c>
      <c r="AZ152" s="11">
        <f t="shared" si="2009"/>
        <v>21014.474849340149</v>
      </c>
      <c r="BA152" s="6">
        <f t="shared" si="2034"/>
        <v>4715.5833333333312</v>
      </c>
      <c r="BB152" s="11">
        <f t="shared" si="2010"/>
        <v>21014.474849340149</v>
      </c>
      <c r="BC152" s="6">
        <f t="shared" ref="BC152:BE152" si="2035">BC151+(365/12)</f>
        <v>4715.5833333333312</v>
      </c>
      <c r="BD152" s="11">
        <f t="shared" si="2012"/>
        <v>21014.474849340149</v>
      </c>
      <c r="BE152" s="6">
        <f t="shared" si="2035"/>
        <v>4715.5833333333312</v>
      </c>
      <c r="BF152" s="11">
        <f t="shared" si="2013"/>
        <v>21014.474849340149</v>
      </c>
      <c r="BG152" s="6">
        <f t="shared" ref="BG152:BI152" si="2036">BG151+(365/12)</f>
        <v>4715.5833333333312</v>
      </c>
      <c r="BH152" s="11">
        <f t="shared" si="2015"/>
        <v>21014.474849340149</v>
      </c>
      <c r="BI152" s="6">
        <f t="shared" si="2036"/>
        <v>4715.5833333333312</v>
      </c>
      <c r="BJ152" s="11">
        <f t="shared" si="2016"/>
        <v>21014.474849340149</v>
      </c>
      <c r="BK152" s="6">
        <f t="shared" ref="BK152:BM152" si="2037">BK151+(365/12)</f>
        <v>4715.5833333333312</v>
      </c>
      <c r="BL152" s="11">
        <f t="shared" si="2018"/>
        <v>21014.474849340149</v>
      </c>
      <c r="BM152" s="6">
        <f t="shared" si="2037"/>
        <v>4715.5833333333312</v>
      </c>
      <c r="BN152" s="11">
        <f t="shared" si="2019"/>
        <v>21014.474849340149</v>
      </c>
      <c r="BO152" s="6">
        <f t="shared" ref="BO152:BQ152" si="2038">BO151+(365/12)</f>
        <v>4715.5833333333312</v>
      </c>
      <c r="BP152" s="11">
        <f t="shared" si="2021"/>
        <v>21014.474849340149</v>
      </c>
      <c r="BQ152" s="6">
        <f t="shared" si="2038"/>
        <v>4715.5833333333312</v>
      </c>
      <c r="BR152" s="11">
        <f t="shared" si="2022"/>
        <v>21014.474849340149</v>
      </c>
      <c r="BS152" s="6">
        <f t="shared" ref="BS152:BU152" si="2039">BS151+(365/12)</f>
        <v>4715.5833333333312</v>
      </c>
      <c r="BT152" s="11">
        <f t="shared" si="2024"/>
        <v>21014.474849340149</v>
      </c>
      <c r="BU152" s="6">
        <f t="shared" si="2039"/>
        <v>4715.5833333333312</v>
      </c>
      <c r="BV152" s="11">
        <f t="shared" si="2025"/>
        <v>21014.474849340149</v>
      </c>
      <c r="BW152" s="6">
        <f t="shared" si="1736"/>
        <v>4715.5833333333312</v>
      </c>
      <c r="BX152" s="11">
        <f t="shared" si="2026"/>
        <v>21014.474849340149</v>
      </c>
      <c r="BY152" s="82">
        <f t="shared" si="1736"/>
        <v>4715.5833333333312</v>
      </c>
      <c r="BZ152" s="11">
        <f t="shared" si="2027"/>
        <v>21014.474849340149</v>
      </c>
      <c r="CA152" s="4"/>
    </row>
    <row r="153" spans="1:79">
      <c r="A153" s="1" t="str">
        <f t="shared" si="1961"/>
        <v/>
      </c>
      <c r="B153" s="1">
        <f t="shared" si="1788"/>
        <v>147</v>
      </c>
      <c r="C153" s="13">
        <f t="shared" si="1802"/>
        <v>0</v>
      </c>
      <c r="D153" s="2">
        <f t="shared" si="1803"/>
        <v>0</v>
      </c>
      <c r="E153" s="15">
        <f t="shared" si="1773"/>
        <v>0</v>
      </c>
      <c r="F153" s="15">
        <f t="shared" si="1238"/>
        <v>0</v>
      </c>
      <c r="G153" s="21">
        <f t="shared" si="1239"/>
        <v>0</v>
      </c>
      <c r="H153" s="19">
        <f>'rent cash flow (do not modify)'!D152</f>
        <v>35000</v>
      </c>
      <c r="I153" s="22">
        <f>'rent cash flow (do not modify)'!E152</f>
        <v>35000</v>
      </c>
      <c r="J153" s="21">
        <f t="shared" si="1789"/>
        <v>5634.1251506598492</v>
      </c>
      <c r="K153" s="15">
        <f t="shared" si="1804"/>
        <v>416.66666666666669</v>
      </c>
      <c r="L153" s="15">
        <f t="shared" si="1805"/>
        <v>83.333333333333329</v>
      </c>
      <c r="M153" s="16">
        <f t="shared" si="1806"/>
        <v>166.66666666666666</v>
      </c>
      <c r="N153" s="15">
        <f t="shared" si="1807"/>
        <v>83.333333333333329</v>
      </c>
      <c r="O153" s="7">
        <f t="shared" si="1240"/>
        <v>10399.999999999998</v>
      </c>
      <c r="P153" s="15">
        <f t="shared" si="1774"/>
        <v>27398.6</v>
      </c>
      <c r="Q153" s="21">
        <f t="shared" si="1775"/>
        <v>21014.474849340149</v>
      </c>
      <c r="R153" s="4"/>
      <c r="S153" s="6">
        <f t="shared" si="1808"/>
        <v>4745.9999999999982</v>
      </c>
      <c r="T153" s="10"/>
      <c r="U153" s="6">
        <f t="shared" si="1808"/>
        <v>4745.9999999999982</v>
      </c>
      <c r="W153" s="6">
        <f t="shared" si="1808"/>
        <v>4745.9999999999982</v>
      </c>
      <c r="Y153" s="6">
        <f t="shared" si="1809"/>
        <v>4745.9999999999982</v>
      </c>
      <c r="AA153" s="6">
        <f t="shared" ref="AA153:AC153" si="2040">AA152+(365/12)</f>
        <v>4745.9999999999982</v>
      </c>
      <c r="AC153" s="6">
        <f t="shared" si="2040"/>
        <v>4745.9999999999982</v>
      </c>
      <c r="AE153" s="6">
        <f t="shared" ref="AE153:AG153" si="2041">AE152+(365/12)</f>
        <v>4745.9999999999982</v>
      </c>
      <c r="AG153" s="6">
        <f t="shared" si="2041"/>
        <v>4745.9999999999982</v>
      </c>
      <c r="AI153" s="6">
        <f t="shared" ref="AI153:AK153" si="2042">AI152+(365/12)</f>
        <v>4745.9999999999982</v>
      </c>
      <c r="AK153" s="6">
        <f t="shared" si="2042"/>
        <v>4745.9999999999982</v>
      </c>
      <c r="AM153" s="6">
        <f t="shared" ref="AM153:AO153" si="2043">AM152+(365/12)</f>
        <v>4745.9999999999982</v>
      </c>
      <c r="AO153" s="6">
        <f t="shared" si="2043"/>
        <v>4745.9999999999982</v>
      </c>
      <c r="AQ153" s="6">
        <f t="shared" ref="AQ153:AS153" si="2044">AQ152+(365/12)</f>
        <v>4745.9999999999982</v>
      </c>
      <c r="AR153" s="11">
        <f t="shared" si="2003"/>
        <v>21014.474849340149</v>
      </c>
      <c r="AS153" s="6">
        <f t="shared" si="2044"/>
        <v>4745.9999999999982</v>
      </c>
      <c r="AT153" s="11">
        <f t="shared" si="2004"/>
        <v>21014.474849340149</v>
      </c>
      <c r="AU153" s="6">
        <f t="shared" ref="AU153:AW153" si="2045">AU152+(365/12)</f>
        <v>4745.9999999999982</v>
      </c>
      <c r="AV153" s="11">
        <f t="shared" si="2006"/>
        <v>21014.474849340149</v>
      </c>
      <c r="AW153" s="6">
        <f t="shared" si="2045"/>
        <v>4745.9999999999982</v>
      </c>
      <c r="AX153" s="11">
        <f t="shared" si="2007"/>
        <v>21014.474849340149</v>
      </c>
      <c r="AY153" s="6">
        <f t="shared" ref="AY153:BA153" si="2046">AY152+(365/12)</f>
        <v>4745.9999999999982</v>
      </c>
      <c r="AZ153" s="11">
        <f t="shared" si="2009"/>
        <v>21014.474849340149</v>
      </c>
      <c r="BA153" s="6">
        <f t="shared" si="2046"/>
        <v>4745.9999999999982</v>
      </c>
      <c r="BB153" s="11">
        <f t="shared" si="2010"/>
        <v>21014.474849340149</v>
      </c>
      <c r="BC153" s="6">
        <f t="shared" ref="BC153:BE153" si="2047">BC152+(365/12)</f>
        <v>4745.9999999999982</v>
      </c>
      <c r="BD153" s="11">
        <f t="shared" si="2012"/>
        <v>21014.474849340149</v>
      </c>
      <c r="BE153" s="6">
        <f t="shared" si="2047"/>
        <v>4745.9999999999982</v>
      </c>
      <c r="BF153" s="11">
        <f t="shared" si="2013"/>
        <v>21014.474849340149</v>
      </c>
      <c r="BG153" s="6">
        <f t="shared" ref="BG153:BI153" si="2048">BG152+(365/12)</f>
        <v>4745.9999999999982</v>
      </c>
      <c r="BH153" s="11">
        <f t="shared" si="2015"/>
        <v>21014.474849340149</v>
      </c>
      <c r="BI153" s="6">
        <f t="shared" si="2048"/>
        <v>4745.9999999999982</v>
      </c>
      <c r="BJ153" s="11">
        <f t="shared" si="2016"/>
        <v>21014.474849340149</v>
      </c>
      <c r="BK153" s="6">
        <f t="shared" ref="BK153:BM153" si="2049">BK152+(365/12)</f>
        <v>4745.9999999999982</v>
      </c>
      <c r="BL153" s="11">
        <f t="shared" si="2018"/>
        <v>21014.474849340149</v>
      </c>
      <c r="BM153" s="6">
        <f t="shared" si="2049"/>
        <v>4745.9999999999982</v>
      </c>
      <c r="BN153" s="11">
        <f t="shared" si="2019"/>
        <v>21014.474849340149</v>
      </c>
      <c r="BO153" s="6">
        <f t="shared" ref="BO153:BQ153" si="2050">BO152+(365/12)</f>
        <v>4745.9999999999982</v>
      </c>
      <c r="BP153" s="11">
        <f t="shared" si="2021"/>
        <v>21014.474849340149</v>
      </c>
      <c r="BQ153" s="6">
        <f t="shared" si="2050"/>
        <v>4745.9999999999982</v>
      </c>
      <c r="BR153" s="11">
        <f t="shared" si="2022"/>
        <v>21014.474849340149</v>
      </c>
      <c r="BS153" s="6">
        <f t="shared" ref="BS153:BU153" si="2051">BS152+(365/12)</f>
        <v>4745.9999999999982</v>
      </c>
      <c r="BT153" s="11">
        <f t="shared" si="2024"/>
        <v>21014.474849340149</v>
      </c>
      <c r="BU153" s="6">
        <f t="shared" si="2051"/>
        <v>4745.9999999999982</v>
      </c>
      <c r="BV153" s="11">
        <f t="shared" si="2025"/>
        <v>21014.474849340149</v>
      </c>
      <c r="BW153" s="6">
        <f t="shared" si="1736"/>
        <v>4745.9999999999982</v>
      </c>
      <c r="BX153" s="11">
        <f t="shared" si="2026"/>
        <v>21014.474849340149</v>
      </c>
      <c r="BY153" s="82">
        <f t="shared" si="1736"/>
        <v>4745.9999999999982</v>
      </c>
      <c r="BZ153" s="11">
        <f t="shared" si="2027"/>
        <v>21014.474849340149</v>
      </c>
      <c r="CA153" s="4"/>
    </row>
    <row r="154" spans="1:79">
      <c r="A154" s="1" t="str">
        <f t="shared" si="1961"/>
        <v/>
      </c>
      <c r="B154" s="1">
        <f t="shared" si="1788"/>
        <v>148</v>
      </c>
      <c r="C154" s="13">
        <f t="shared" si="1802"/>
        <v>0</v>
      </c>
      <c r="D154" s="2">
        <f t="shared" si="1803"/>
        <v>0</v>
      </c>
      <c r="E154" s="15">
        <f t="shared" si="1773"/>
        <v>0</v>
      </c>
      <c r="F154" s="15">
        <f t="shared" si="1238"/>
        <v>0</v>
      </c>
      <c r="G154" s="21">
        <f t="shared" si="1239"/>
        <v>0</v>
      </c>
      <c r="H154" s="19">
        <f>'rent cash flow (do not modify)'!D153</f>
        <v>35000</v>
      </c>
      <c r="I154" s="22">
        <f>'rent cash flow (do not modify)'!E153</f>
        <v>35000</v>
      </c>
      <c r="J154" s="21">
        <f t="shared" si="1789"/>
        <v>5634.1251506598492</v>
      </c>
      <c r="K154" s="15">
        <f t="shared" si="1804"/>
        <v>416.66666666666669</v>
      </c>
      <c r="L154" s="15">
        <f t="shared" si="1805"/>
        <v>83.333333333333329</v>
      </c>
      <c r="M154" s="16">
        <f t="shared" si="1806"/>
        <v>166.66666666666666</v>
      </c>
      <c r="N154" s="15">
        <f t="shared" si="1807"/>
        <v>83.333333333333329</v>
      </c>
      <c r="O154" s="7">
        <f t="shared" si="1240"/>
        <v>10399.999999999998</v>
      </c>
      <c r="P154" s="15">
        <f t="shared" si="1774"/>
        <v>27398.6</v>
      </c>
      <c r="Q154" s="21">
        <f t="shared" si="1775"/>
        <v>21014.474849340149</v>
      </c>
      <c r="R154" s="4"/>
      <c r="S154" s="6">
        <f t="shared" si="1808"/>
        <v>4776.4166666666652</v>
      </c>
      <c r="T154" s="10"/>
      <c r="U154" s="6">
        <f t="shared" si="1808"/>
        <v>4776.4166666666652</v>
      </c>
      <c r="W154" s="6">
        <f t="shared" si="1808"/>
        <v>4776.4166666666652</v>
      </c>
      <c r="Y154" s="6">
        <f t="shared" si="1809"/>
        <v>4776.4166666666652</v>
      </c>
      <c r="AA154" s="6">
        <f t="shared" ref="AA154:AC154" si="2052">AA153+(365/12)</f>
        <v>4776.4166666666652</v>
      </c>
      <c r="AC154" s="6">
        <f t="shared" si="2052"/>
        <v>4776.4166666666652</v>
      </c>
      <c r="AE154" s="6">
        <f t="shared" ref="AE154:AG154" si="2053">AE153+(365/12)</f>
        <v>4776.4166666666652</v>
      </c>
      <c r="AG154" s="6">
        <f t="shared" si="2053"/>
        <v>4776.4166666666652</v>
      </c>
      <c r="AI154" s="6">
        <f t="shared" ref="AI154:AK154" si="2054">AI153+(365/12)</f>
        <v>4776.4166666666652</v>
      </c>
      <c r="AK154" s="6">
        <f t="shared" si="2054"/>
        <v>4776.4166666666652</v>
      </c>
      <c r="AM154" s="6">
        <f t="shared" ref="AM154:AO154" si="2055">AM153+(365/12)</f>
        <v>4776.4166666666652</v>
      </c>
      <c r="AO154" s="6">
        <f t="shared" si="2055"/>
        <v>4776.4166666666652</v>
      </c>
      <c r="AQ154" s="6">
        <f t="shared" ref="AQ154:AS154" si="2056">AQ153+(365/12)</f>
        <v>4776.4166666666652</v>
      </c>
      <c r="AR154" s="11">
        <f t="shared" si="2003"/>
        <v>21014.474849340149</v>
      </c>
      <c r="AS154" s="6">
        <f t="shared" si="2056"/>
        <v>4776.4166666666652</v>
      </c>
      <c r="AT154" s="11">
        <f t="shared" si="2004"/>
        <v>21014.474849340149</v>
      </c>
      <c r="AU154" s="6">
        <f t="shared" ref="AU154:AW154" si="2057">AU153+(365/12)</f>
        <v>4776.4166666666652</v>
      </c>
      <c r="AV154" s="11">
        <f t="shared" si="2006"/>
        <v>21014.474849340149</v>
      </c>
      <c r="AW154" s="6">
        <f t="shared" si="2057"/>
        <v>4776.4166666666652</v>
      </c>
      <c r="AX154" s="11">
        <f t="shared" si="2007"/>
        <v>21014.474849340149</v>
      </c>
      <c r="AY154" s="6">
        <f t="shared" ref="AY154:BA154" si="2058">AY153+(365/12)</f>
        <v>4776.4166666666652</v>
      </c>
      <c r="AZ154" s="11">
        <f t="shared" si="2009"/>
        <v>21014.474849340149</v>
      </c>
      <c r="BA154" s="6">
        <f t="shared" si="2058"/>
        <v>4776.4166666666652</v>
      </c>
      <c r="BB154" s="11">
        <f t="shared" si="2010"/>
        <v>21014.474849340149</v>
      </c>
      <c r="BC154" s="6">
        <f t="shared" ref="BC154:BE154" si="2059">BC153+(365/12)</f>
        <v>4776.4166666666652</v>
      </c>
      <c r="BD154" s="11">
        <f t="shared" si="2012"/>
        <v>21014.474849340149</v>
      </c>
      <c r="BE154" s="6">
        <f t="shared" si="2059"/>
        <v>4776.4166666666652</v>
      </c>
      <c r="BF154" s="11">
        <f t="shared" si="2013"/>
        <v>21014.474849340149</v>
      </c>
      <c r="BG154" s="6">
        <f t="shared" ref="BG154:BI154" si="2060">BG153+(365/12)</f>
        <v>4776.4166666666652</v>
      </c>
      <c r="BH154" s="11">
        <f t="shared" si="2015"/>
        <v>21014.474849340149</v>
      </c>
      <c r="BI154" s="6">
        <f t="shared" si="2060"/>
        <v>4776.4166666666652</v>
      </c>
      <c r="BJ154" s="11">
        <f t="shared" si="2016"/>
        <v>21014.474849340149</v>
      </c>
      <c r="BK154" s="6">
        <f t="shared" ref="BK154:BM154" si="2061">BK153+(365/12)</f>
        <v>4776.4166666666652</v>
      </c>
      <c r="BL154" s="11">
        <f t="shared" si="2018"/>
        <v>21014.474849340149</v>
      </c>
      <c r="BM154" s="6">
        <f t="shared" si="2061"/>
        <v>4776.4166666666652</v>
      </c>
      <c r="BN154" s="11">
        <f t="shared" si="2019"/>
        <v>21014.474849340149</v>
      </c>
      <c r="BO154" s="6">
        <f t="shared" ref="BO154:BQ154" si="2062">BO153+(365/12)</f>
        <v>4776.4166666666652</v>
      </c>
      <c r="BP154" s="11">
        <f t="shared" si="2021"/>
        <v>21014.474849340149</v>
      </c>
      <c r="BQ154" s="6">
        <f t="shared" si="2062"/>
        <v>4776.4166666666652</v>
      </c>
      <c r="BR154" s="11">
        <f t="shared" si="2022"/>
        <v>21014.474849340149</v>
      </c>
      <c r="BS154" s="6">
        <f t="shared" ref="BS154:BU154" si="2063">BS153+(365/12)</f>
        <v>4776.4166666666652</v>
      </c>
      <c r="BT154" s="11">
        <f t="shared" si="2024"/>
        <v>21014.474849340149</v>
      </c>
      <c r="BU154" s="6">
        <f t="shared" si="2063"/>
        <v>4776.4166666666652</v>
      </c>
      <c r="BV154" s="11">
        <f t="shared" si="2025"/>
        <v>21014.474849340149</v>
      </c>
      <c r="BW154" s="6">
        <f t="shared" si="1736"/>
        <v>4776.4166666666652</v>
      </c>
      <c r="BX154" s="11">
        <f t="shared" si="2026"/>
        <v>21014.474849340149</v>
      </c>
      <c r="BY154" s="82">
        <f t="shared" si="1736"/>
        <v>4776.4166666666652</v>
      </c>
      <c r="BZ154" s="11">
        <f t="shared" si="2027"/>
        <v>21014.474849340149</v>
      </c>
      <c r="CA154" s="4"/>
    </row>
    <row r="155" spans="1:79">
      <c r="A155" s="1" t="str">
        <f t="shared" si="1961"/>
        <v/>
      </c>
      <c r="B155" s="1">
        <f t="shared" si="1788"/>
        <v>149</v>
      </c>
      <c r="C155" s="13">
        <f t="shared" si="1802"/>
        <v>0</v>
      </c>
      <c r="D155" s="2">
        <f t="shared" si="1803"/>
        <v>0</v>
      </c>
      <c r="E155" s="15">
        <f t="shared" si="1773"/>
        <v>0</v>
      </c>
      <c r="F155" s="15">
        <f t="shared" si="1238"/>
        <v>0</v>
      </c>
      <c r="G155" s="21">
        <f t="shared" si="1239"/>
        <v>0</v>
      </c>
      <c r="H155" s="19">
        <f>'rent cash flow (do not modify)'!D154</f>
        <v>35000</v>
      </c>
      <c r="I155" s="22">
        <f>'rent cash flow (do not modify)'!E154</f>
        <v>35000</v>
      </c>
      <c r="J155" s="21">
        <f t="shared" si="1789"/>
        <v>5634.1251506598492</v>
      </c>
      <c r="K155" s="15">
        <f t="shared" si="1804"/>
        <v>416.66666666666669</v>
      </c>
      <c r="L155" s="15">
        <f t="shared" si="1805"/>
        <v>83.333333333333329</v>
      </c>
      <c r="M155" s="16">
        <f t="shared" si="1806"/>
        <v>166.66666666666666</v>
      </c>
      <c r="N155" s="15">
        <f t="shared" si="1807"/>
        <v>83.333333333333329</v>
      </c>
      <c r="O155" s="7">
        <f t="shared" si="1240"/>
        <v>10399.999999999998</v>
      </c>
      <c r="P155" s="15">
        <f t="shared" si="1774"/>
        <v>27398.6</v>
      </c>
      <c r="Q155" s="21">
        <f t="shared" si="1775"/>
        <v>21014.474849340149</v>
      </c>
      <c r="R155" s="4"/>
      <c r="S155" s="6">
        <f t="shared" si="1808"/>
        <v>4806.8333333333321</v>
      </c>
      <c r="T155" s="10"/>
      <c r="U155" s="6">
        <f t="shared" si="1808"/>
        <v>4806.8333333333321</v>
      </c>
      <c r="W155" s="6">
        <f t="shared" si="1808"/>
        <v>4806.8333333333321</v>
      </c>
      <c r="Y155" s="6">
        <f t="shared" si="1809"/>
        <v>4806.8333333333321</v>
      </c>
      <c r="AA155" s="6">
        <f t="shared" ref="AA155:AC155" si="2064">AA154+(365/12)</f>
        <v>4806.8333333333321</v>
      </c>
      <c r="AC155" s="6">
        <f t="shared" si="2064"/>
        <v>4806.8333333333321</v>
      </c>
      <c r="AE155" s="6">
        <f t="shared" ref="AE155:AG155" si="2065">AE154+(365/12)</f>
        <v>4806.8333333333321</v>
      </c>
      <c r="AG155" s="6">
        <f t="shared" si="2065"/>
        <v>4806.8333333333321</v>
      </c>
      <c r="AI155" s="6">
        <f t="shared" ref="AI155:AK155" si="2066">AI154+(365/12)</f>
        <v>4806.8333333333321</v>
      </c>
      <c r="AK155" s="6">
        <f t="shared" si="2066"/>
        <v>4806.8333333333321</v>
      </c>
      <c r="AM155" s="6">
        <f t="shared" ref="AM155:AO155" si="2067">AM154+(365/12)</f>
        <v>4806.8333333333321</v>
      </c>
      <c r="AO155" s="6">
        <f t="shared" si="2067"/>
        <v>4806.8333333333321</v>
      </c>
      <c r="AQ155" s="6">
        <f t="shared" ref="AQ155:AS155" si="2068">AQ154+(365/12)</f>
        <v>4806.8333333333321</v>
      </c>
      <c r="AR155" s="11">
        <f t="shared" si="2003"/>
        <v>21014.474849340149</v>
      </c>
      <c r="AS155" s="6">
        <f t="shared" si="2068"/>
        <v>4806.8333333333321</v>
      </c>
      <c r="AT155" s="11">
        <f t="shared" si="2004"/>
        <v>21014.474849340149</v>
      </c>
      <c r="AU155" s="6">
        <f t="shared" ref="AU155:AW155" si="2069">AU154+(365/12)</f>
        <v>4806.8333333333321</v>
      </c>
      <c r="AV155" s="11">
        <f t="shared" si="2006"/>
        <v>21014.474849340149</v>
      </c>
      <c r="AW155" s="6">
        <f t="shared" si="2069"/>
        <v>4806.8333333333321</v>
      </c>
      <c r="AX155" s="11">
        <f t="shared" si="2007"/>
        <v>21014.474849340149</v>
      </c>
      <c r="AY155" s="6">
        <f t="shared" ref="AY155:BA155" si="2070">AY154+(365/12)</f>
        <v>4806.8333333333321</v>
      </c>
      <c r="AZ155" s="11">
        <f t="shared" si="2009"/>
        <v>21014.474849340149</v>
      </c>
      <c r="BA155" s="6">
        <f t="shared" si="2070"/>
        <v>4806.8333333333321</v>
      </c>
      <c r="BB155" s="11">
        <f t="shared" si="2010"/>
        <v>21014.474849340149</v>
      </c>
      <c r="BC155" s="6">
        <f t="shared" ref="BC155:BE155" si="2071">BC154+(365/12)</f>
        <v>4806.8333333333321</v>
      </c>
      <c r="BD155" s="11">
        <f t="shared" si="2012"/>
        <v>21014.474849340149</v>
      </c>
      <c r="BE155" s="6">
        <f t="shared" si="2071"/>
        <v>4806.8333333333321</v>
      </c>
      <c r="BF155" s="11">
        <f t="shared" si="2013"/>
        <v>21014.474849340149</v>
      </c>
      <c r="BG155" s="6">
        <f t="shared" ref="BG155:BI155" si="2072">BG154+(365/12)</f>
        <v>4806.8333333333321</v>
      </c>
      <c r="BH155" s="11">
        <f t="shared" si="2015"/>
        <v>21014.474849340149</v>
      </c>
      <c r="BI155" s="6">
        <f t="shared" si="2072"/>
        <v>4806.8333333333321</v>
      </c>
      <c r="BJ155" s="11">
        <f t="shared" si="2016"/>
        <v>21014.474849340149</v>
      </c>
      <c r="BK155" s="6">
        <f t="shared" ref="BK155:BM155" si="2073">BK154+(365/12)</f>
        <v>4806.8333333333321</v>
      </c>
      <c r="BL155" s="11">
        <f t="shared" si="2018"/>
        <v>21014.474849340149</v>
      </c>
      <c r="BM155" s="6">
        <f t="shared" si="2073"/>
        <v>4806.8333333333321</v>
      </c>
      <c r="BN155" s="11">
        <f t="shared" si="2019"/>
        <v>21014.474849340149</v>
      </c>
      <c r="BO155" s="6">
        <f t="shared" ref="BO155:BQ155" si="2074">BO154+(365/12)</f>
        <v>4806.8333333333321</v>
      </c>
      <c r="BP155" s="11">
        <f t="shared" si="2021"/>
        <v>21014.474849340149</v>
      </c>
      <c r="BQ155" s="6">
        <f t="shared" si="2074"/>
        <v>4806.8333333333321</v>
      </c>
      <c r="BR155" s="11">
        <f t="shared" si="2022"/>
        <v>21014.474849340149</v>
      </c>
      <c r="BS155" s="6">
        <f t="shared" ref="BS155:BU155" si="2075">BS154+(365/12)</f>
        <v>4806.8333333333321</v>
      </c>
      <c r="BT155" s="11">
        <f t="shared" si="2024"/>
        <v>21014.474849340149</v>
      </c>
      <c r="BU155" s="6">
        <f t="shared" si="2075"/>
        <v>4806.8333333333321</v>
      </c>
      <c r="BV155" s="11">
        <f t="shared" si="2025"/>
        <v>21014.474849340149</v>
      </c>
      <c r="BW155" s="6">
        <f t="shared" si="1736"/>
        <v>4806.8333333333321</v>
      </c>
      <c r="BX155" s="11">
        <f t="shared" si="2026"/>
        <v>21014.474849340149</v>
      </c>
      <c r="BY155" s="82">
        <f t="shared" si="1736"/>
        <v>4806.8333333333321</v>
      </c>
      <c r="BZ155" s="11">
        <f t="shared" si="2027"/>
        <v>21014.474849340149</v>
      </c>
      <c r="CA155" s="4"/>
    </row>
    <row r="156" spans="1:79">
      <c r="A156" s="1" t="str">
        <f t="shared" si="1961"/>
        <v/>
      </c>
      <c r="B156" s="1">
        <f t="shared" si="1788"/>
        <v>150</v>
      </c>
      <c r="C156" s="13">
        <f t="shared" si="1802"/>
        <v>0</v>
      </c>
      <c r="D156" s="2">
        <f t="shared" si="1803"/>
        <v>0</v>
      </c>
      <c r="E156" s="15">
        <f t="shared" si="1773"/>
        <v>0</v>
      </c>
      <c r="F156" s="15">
        <f t="shared" si="1238"/>
        <v>0</v>
      </c>
      <c r="G156" s="21">
        <f t="shared" si="1239"/>
        <v>0</v>
      </c>
      <c r="H156" s="19">
        <f>'rent cash flow (do not modify)'!D155</f>
        <v>0</v>
      </c>
      <c r="I156" s="22">
        <f>'rent cash flow (do not modify)'!E155</f>
        <v>35000</v>
      </c>
      <c r="J156" s="21">
        <f t="shared" si="1789"/>
        <v>5634.1251506598492</v>
      </c>
      <c r="K156" s="15">
        <f t="shared" si="1804"/>
        <v>416.66666666666669</v>
      </c>
      <c r="L156" s="15">
        <f t="shared" si="1805"/>
        <v>83.333333333333329</v>
      </c>
      <c r="M156" s="16">
        <f t="shared" si="1806"/>
        <v>166.66666666666666</v>
      </c>
      <c r="N156" s="15">
        <f t="shared" si="1807"/>
        <v>83.333333333333329</v>
      </c>
      <c r="O156" s="7">
        <f t="shared" si="1240"/>
        <v>10399.999999999998</v>
      </c>
      <c r="P156" s="15">
        <f t="shared" si="1774"/>
        <v>-3213.5999999999995</v>
      </c>
      <c r="Q156" s="21">
        <f t="shared" si="1775"/>
        <v>-6384.1251506598492</v>
      </c>
      <c r="R156" s="4"/>
      <c r="S156" s="6">
        <f t="shared" si="1808"/>
        <v>4837.2499999999991</v>
      </c>
      <c r="T156" s="10"/>
      <c r="U156" s="6">
        <f t="shared" si="1808"/>
        <v>4837.2499999999991</v>
      </c>
      <c r="W156" s="6">
        <f t="shared" si="1808"/>
        <v>4837.2499999999991</v>
      </c>
      <c r="Y156" s="6">
        <f t="shared" si="1809"/>
        <v>4837.2499999999991</v>
      </c>
      <c r="AA156" s="6">
        <f t="shared" ref="AA156:AC156" si="2076">AA155+(365/12)</f>
        <v>4837.2499999999991</v>
      </c>
      <c r="AC156" s="6">
        <f t="shared" si="2076"/>
        <v>4837.2499999999991</v>
      </c>
      <c r="AE156" s="6">
        <f t="shared" ref="AE156:AG156" si="2077">AE155+(365/12)</f>
        <v>4837.2499999999991</v>
      </c>
      <c r="AG156" s="6">
        <f t="shared" si="2077"/>
        <v>4837.2499999999991</v>
      </c>
      <c r="AI156" s="6">
        <f t="shared" ref="AI156:AK156" si="2078">AI155+(365/12)</f>
        <v>4837.2499999999991</v>
      </c>
      <c r="AK156" s="6">
        <f t="shared" si="2078"/>
        <v>4837.2499999999991</v>
      </c>
      <c r="AM156" s="6">
        <f t="shared" ref="AM156:AO156" si="2079">AM155+(365/12)</f>
        <v>4837.2499999999991</v>
      </c>
      <c r="AO156" s="6">
        <f t="shared" si="2079"/>
        <v>4837.2499999999991</v>
      </c>
      <c r="AQ156" s="6">
        <f t="shared" ref="AQ156:AS156" si="2080">AQ155+(365/12)</f>
        <v>4837.2499999999991</v>
      </c>
      <c r="AR156" s="11">
        <f t="shared" si="2003"/>
        <v>-6384.1251506598492</v>
      </c>
      <c r="AS156" s="6">
        <f t="shared" si="2080"/>
        <v>4837.2499999999991</v>
      </c>
      <c r="AT156" s="11">
        <f t="shared" si="2004"/>
        <v>-6384.1251506598492</v>
      </c>
      <c r="AU156" s="6">
        <f t="shared" ref="AU156:AW156" si="2081">AU155+(365/12)</f>
        <v>4837.2499999999991</v>
      </c>
      <c r="AV156" s="11">
        <f t="shared" si="2006"/>
        <v>-6384.1251506598492</v>
      </c>
      <c r="AW156" s="6">
        <f t="shared" si="2081"/>
        <v>4837.2499999999991</v>
      </c>
      <c r="AX156" s="11">
        <f t="shared" si="2007"/>
        <v>-6384.1251506598492</v>
      </c>
      <c r="AY156" s="6">
        <f t="shared" ref="AY156:BA156" si="2082">AY155+(365/12)</f>
        <v>4837.2499999999991</v>
      </c>
      <c r="AZ156" s="11">
        <f t="shared" si="2009"/>
        <v>-6384.1251506598492</v>
      </c>
      <c r="BA156" s="6">
        <f t="shared" si="2082"/>
        <v>4837.2499999999991</v>
      </c>
      <c r="BB156" s="11">
        <f t="shared" si="2010"/>
        <v>-6384.1251506598492</v>
      </c>
      <c r="BC156" s="6">
        <f t="shared" ref="BC156:BE156" si="2083">BC155+(365/12)</f>
        <v>4837.2499999999991</v>
      </c>
      <c r="BD156" s="11">
        <f t="shared" si="2012"/>
        <v>-6384.1251506598492</v>
      </c>
      <c r="BE156" s="6">
        <f t="shared" si="2083"/>
        <v>4837.2499999999991</v>
      </c>
      <c r="BF156" s="11">
        <f t="shared" si="2013"/>
        <v>-6384.1251506598492</v>
      </c>
      <c r="BG156" s="6">
        <f t="shared" ref="BG156:BI156" si="2084">BG155+(365/12)</f>
        <v>4837.2499999999991</v>
      </c>
      <c r="BH156" s="11">
        <f t="shared" si="2015"/>
        <v>-6384.1251506598492</v>
      </c>
      <c r="BI156" s="6">
        <f t="shared" si="2084"/>
        <v>4837.2499999999991</v>
      </c>
      <c r="BJ156" s="11">
        <f t="shared" si="2016"/>
        <v>-6384.1251506598492</v>
      </c>
      <c r="BK156" s="6">
        <f t="shared" ref="BK156:BM156" si="2085">BK155+(365/12)</f>
        <v>4837.2499999999991</v>
      </c>
      <c r="BL156" s="11">
        <f t="shared" si="2018"/>
        <v>-6384.1251506598492</v>
      </c>
      <c r="BM156" s="6">
        <f t="shared" si="2085"/>
        <v>4837.2499999999991</v>
      </c>
      <c r="BN156" s="11">
        <f t="shared" si="2019"/>
        <v>-6384.1251506598492</v>
      </c>
      <c r="BO156" s="6">
        <f t="shared" ref="BO156:BQ156" si="2086">BO155+(365/12)</f>
        <v>4837.2499999999991</v>
      </c>
      <c r="BP156" s="11">
        <f t="shared" si="2021"/>
        <v>-6384.1251506598492</v>
      </c>
      <c r="BQ156" s="6">
        <f t="shared" si="2086"/>
        <v>4837.2499999999991</v>
      </c>
      <c r="BR156" s="11">
        <f t="shared" si="2022"/>
        <v>-6384.1251506598492</v>
      </c>
      <c r="BS156" s="6">
        <f t="shared" ref="BS156:BU156" si="2087">BS155+(365/12)</f>
        <v>4837.2499999999991</v>
      </c>
      <c r="BT156" s="11">
        <f t="shared" si="2024"/>
        <v>-6384.1251506598492</v>
      </c>
      <c r="BU156" s="6">
        <f t="shared" si="2087"/>
        <v>4837.2499999999991</v>
      </c>
      <c r="BV156" s="11">
        <f t="shared" si="2025"/>
        <v>-6384.1251506598492</v>
      </c>
      <c r="BW156" s="6">
        <f t="shared" si="1736"/>
        <v>4837.2499999999991</v>
      </c>
      <c r="BX156" s="11">
        <f t="shared" si="2026"/>
        <v>-6384.1251506598492</v>
      </c>
      <c r="BY156" s="82">
        <f t="shared" si="1736"/>
        <v>4837.2499999999991</v>
      </c>
      <c r="BZ156" s="11">
        <f t="shared" si="2027"/>
        <v>-6384.1251506598492</v>
      </c>
      <c r="CA156" s="4"/>
    </row>
    <row r="157" spans="1:79">
      <c r="A157" s="1" t="str">
        <f t="shared" si="1961"/>
        <v/>
      </c>
      <c r="B157" s="1">
        <f t="shared" si="1788"/>
        <v>151</v>
      </c>
      <c r="C157" s="13">
        <f t="shared" si="1802"/>
        <v>0</v>
      </c>
      <c r="D157" s="2">
        <f t="shared" si="1803"/>
        <v>0</v>
      </c>
      <c r="E157" s="15">
        <f t="shared" si="1773"/>
        <v>0</v>
      </c>
      <c r="F157" s="15">
        <f t="shared" si="1238"/>
        <v>0</v>
      </c>
      <c r="G157" s="21">
        <f t="shared" si="1239"/>
        <v>0</v>
      </c>
      <c r="H157" s="19">
        <f>'rent cash flow (do not modify)'!D156</f>
        <v>0</v>
      </c>
      <c r="I157" s="22">
        <f>'rent cash flow (do not modify)'!E156</f>
        <v>35000</v>
      </c>
      <c r="J157" s="21">
        <f t="shared" si="1789"/>
        <v>5634.1251506598492</v>
      </c>
      <c r="K157" s="15">
        <f t="shared" si="1804"/>
        <v>416.66666666666669</v>
      </c>
      <c r="L157" s="15">
        <f t="shared" si="1805"/>
        <v>83.333333333333329</v>
      </c>
      <c r="M157" s="16">
        <f t="shared" si="1806"/>
        <v>166.66666666666666</v>
      </c>
      <c r="N157" s="15">
        <f t="shared" si="1807"/>
        <v>83.333333333333329</v>
      </c>
      <c r="O157" s="7">
        <f t="shared" si="1240"/>
        <v>10399.999999999998</v>
      </c>
      <c r="P157" s="15">
        <f t="shared" si="1774"/>
        <v>-3213.5999999999995</v>
      </c>
      <c r="Q157" s="21">
        <f t="shared" si="1775"/>
        <v>-6384.1251506598492</v>
      </c>
      <c r="R157" s="4"/>
      <c r="S157" s="6">
        <f t="shared" si="1808"/>
        <v>4867.6666666666661</v>
      </c>
      <c r="T157" s="10"/>
      <c r="U157" s="6">
        <f t="shared" si="1808"/>
        <v>4867.6666666666661</v>
      </c>
      <c r="W157" s="6">
        <f t="shared" si="1808"/>
        <v>4867.6666666666661</v>
      </c>
      <c r="Y157" s="6">
        <f t="shared" si="1809"/>
        <v>4867.6666666666661</v>
      </c>
      <c r="AA157" s="6">
        <f t="shared" ref="AA157:AC157" si="2088">AA156+(365/12)</f>
        <v>4867.6666666666661</v>
      </c>
      <c r="AC157" s="6">
        <f t="shared" si="2088"/>
        <v>4867.6666666666661</v>
      </c>
      <c r="AE157" s="6">
        <f t="shared" ref="AE157:AG157" si="2089">AE156+(365/12)</f>
        <v>4867.6666666666661</v>
      </c>
      <c r="AG157" s="6">
        <f t="shared" si="2089"/>
        <v>4867.6666666666661</v>
      </c>
      <c r="AI157" s="6">
        <f t="shared" ref="AI157:AK157" si="2090">AI156+(365/12)</f>
        <v>4867.6666666666661</v>
      </c>
      <c r="AK157" s="6">
        <f t="shared" si="2090"/>
        <v>4867.6666666666661</v>
      </c>
      <c r="AM157" s="6">
        <f t="shared" ref="AM157:AO157" si="2091">AM156+(365/12)</f>
        <v>4867.6666666666661</v>
      </c>
      <c r="AO157" s="6">
        <f t="shared" si="2091"/>
        <v>4867.6666666666661</v>
      </c>
      <c r="AQ157" s="6">
        <f t="shared" ref="AQ157:AS157" si="2092">AQ156+(365/12)</f>
        <v>4867.6666666666661</v>
      </c>
      <c r="AR157" s="11">
        <f t="shared" si="2003"/>
        <v>-6384.1251506598492</v>
      </c>
      <c r="AS157" s="6">
        <f t="shared" si="2092"/>
        <v>4867.6666666666661</v>
      </c>
      <c r="AT157" s="11">
        <f t="shared" si="2004"/>
        <v>-6384.1251506598492</v>
      </c>
      <c r="AU157" s="6">
        <f t="shared" ref="AU157:AW157" si="2093">AU156+(365/12)</f>
        <v>4867.6666666666661</v>
      </c>
      <c r="AV157" s="11">
        <f t="shared" si="2006"/>
        <v>-6384.1251506598492</v>
      </c>
      <c r="AW157" s="6">
        <f t="shared" si="2093"/>
        <v>4867.6666666666661</v>
      </c>
      <c r="AX157" s="11">
        <f t="shared" si="2007"/>
        <v>-6384.1251506598492</v>
      </c>
      <c r="AY157" s="6">
        <f t="shared" ref="AY157:BA157" si="2094">AY156+(365/12)</f>
        <v>4867.6666666666661</v>
      </c>
      <c r="AZ157" s="11">
        <f t="shared" si="2009"/>
        <v>-6384.1251506598492</v>
      </c>
      <c r="BA157" s="6">
        <f t="shared" si="2094"/>
        <v>4867.6666666666661</v>
      </c>
      <c r="BB157" s="11">
        <f t="shared" si="2010"/>
        <v>-6384.1251506598492</v>
      </c>
      <c r="BC157" s="6">
        <f t="shared" ref="BC157:BE157" si="2095">BC156+(365/12)</f>
        <v>4867.6666666666661</v>
      </c>
      <c r="BD157" s="11">
        <f t="shared" si="2012"/>
        <v>-6384.1251506598492</v>
      </c>
      <c r="BE157" s="6">
        <f t="shared" si="2095"/>
        <v>4867.6666666666661</v>
      </c>
      <c r="BF157" s="11">
        <f t="shared" si="2013"/>
        <v>-6384.1251506598492</v>
      </c>
      <c r="BG157" s="6">
        <f t="shared" ref="BG157:BI157" si="2096">BG156+(365/12)</f>
        <v>4867.6666666666661</v>
      </c>
      <c r="BH157" s="11">
        <f t="shared" si="2015"/>
        <v>-6384.1251506598492</v>
      </c>
      <c r="BI157" s="6">
        <f t="shared" si="2096"/>
        <v>4867.6666666666661</v>
      </c>
      <c r="BJ157" s="11">
        <f t="shared" si="2016"/>
        <v>-6384.1251506598492</v>
      </c>
      <c r="BK157" s="6">
        <f t="shared" ref="BK157:BM157" si="2097">BK156+(365/12)</f>
        <v>4867.6666666666661</v>
      </c>
      <c r="BL157" s="11">
        <f t="shared" si="2018"/>
        <v>-6384.1251506598492</v>
      </c>
      <c r="BM157" s="6">
        <f t="shared" si="2097"/>
        <v>4867.6666666666661</v>
      </c>
      <c r="BN157" s="11">
        <f t="shared" si="2019"/>
        <v>-6384.1251506598492</v>
      </c>
      <c r="BO157" s="6">
        <f t="shared" ref="BO157:BQ157" si="2098">BO156+(365/12)</f>
        <v>4867.6666666666661</v>
      </c>
      <c r="BP157" s="11">
        <f t="shared" si="2021"/>
        <v>-6384.1251506598492</v>
      </c>
      <c r="BQ157" s="6">
        <f t="shared" si="2098"/>
        <v>4867.6666666666661</v>
      </c>
      <c r="BR157" s="11">
        <f t="shared" si="2022"/>
        <v>-6384.1251506598492</v>
      </c>
      <c r="BS157" s="6">
        <f t="shared" ref="BS157:BU157" si="2099">BS156+(365/12)</f>
        <v>4867.6666666666661</v>
      </c>
      <c r="BT157" s="11">
        <f t="shared" si="2024"/>
        <v>-6384.1251506598492</v>
      </c>
      <c r="BU157" s="6">
        <f t="shared" si="2099"/>
        <v>4867.6666666666661</v>
      </c>
      <c r="BV157" s="11">
        <f t="shared" si="2025"/>
        <v>-6384.1251506598492</v>
      </c>
      <c r="BW157" s="6">
        <f t="shared" si="1736"/>
        <v>4867.6666666666661</v>
      </c>
      <c r="BX157" s="11">
        <f t="shared" si="2026"/>
        <v>-6384.1251506598492</v>
      </c>
      <c r="BY157" s="82">
        <f t="shared" si="1736"/>
        <v>4867.6666666666661</v>
      </c>
      <c r="BZ157" s="11">
        <f t="shared" si="2027"/>
        <v>-6384.1251506598492</v>
      </c>
      <c r="CA157" s="4"/>
    </row>
    <row r="158" spans="1:79">
      <c r="A158" s="1" t="str">
        <f t="shared" si="1961"/>
        <v/>
      </c>
      <c r="B158" s="1">
        <f t="shared" si="1788"/>
        <v>152</v>
      </c>
      <c r="C158" s="13">
        <f t="shared" si="1802"/>
        <v>0</v>
      </c>
      <c r="D158" s="2">
        <f t="shared" si="1803"/>
        <v>0</v>
      </c>
      <c r="E158" s="15">
        <f t="shared" si="1773"/>
        <v>0</v>
      </c>
      <c r="F158" s="15">
        <f t="shared" si="1238"/>
        <v>0</v>
      </c>
      <c r="G158" s="21">
        <f t="shared" si="1239"/>
        <v>0</v>
      </c>
      <c r="H158" s="19">
        <f>'rent cash flow (do not modify)'!D157</f>
        <v>0</v>
      </c>
      <c r="I158" s="22">
        <f>'rent cash flow (do not modify)'!E157</f>
        <v>35000</v>
      </c>
      <c r="J158" s="21">
        <f t="shared" si="1789"/>
        <v>5634.1251506598492</v>
      </c>
      <c r="K158" s="15">
        <f t="shared" si="1804"/>
        <v>416.66666666666669</v>
      </c>
      <c r="L158" s="15">
        <f t="shared" si="1805"/>
        <v>83.333333333333329</v>
      </c>
      <c r="M158" s="16">
        <f t="shared" si="1806"/>
        <v>166.66666666666666</v>
      </c>
      <c r="N158" s="15">
        <f t="shared" si="1807"/>
        <v>83.333333333333329</v>
      </c>
      <c r="O158" s="7">
        <f t="shared" si="1240"/>
        <v>10399.999999999998</v>
      </c>
      <c r="P158" s="15">
        <f t="shared" si="1774"/>
        <v>-3213.5999999999995</v>
      </c>
      <c r="Q158" s="21">
        <f t="shared" si="1775"/>
        <v>-6384.1251506598492</v>
      </c>
      <c r="R158" s="4"/>
      <c r="S158" s="6">
        <f t="shared" si="1808"/>
        <v>4898.083333333333</v>
      </c>
      <c r="T158" s="10"/>
      <c r="U158" s="6">
        <f t="shared" si="1808"/>
        <v>4898.083333333333</v>
      </c>
      <c r="W158" s="6">
        <f t="shared" si="1808"/>
        <v>4898.083333333333</v>
      </c>
      <c r="Y158" s="6">
        <f t="shared" si="1809"/>
        <v>4898.083333333333</v>
      </c>
      <c r="AA158" s="6">
        <f t="shared" ref="AA158:AC158" si="2100">AA157+(365/12)</f>
        <v>4898.083333333333</v>
      </c>
      <c r="AC158" s="6">
        <f t="shared" si="2100"/>
        <v>4898.083333333333</v>
      </c>
      <c r="AE158" s="6">
        <f t="shared" ref="AE158:AG158" si="2101">AE157+(365/12)</f>
        <v>4898.083333333333</v>
      </c>
      <c r="AG158" s="6">
        <f t="shared" si="2101"/>
        <v>4898.083333333333</v>
      </c>
      <c r="AI158" s="6">
        <f t="shared" ref="AI158:AK158" si="2102">AI157+(365/12)</f>
        <v>4898.083333333333</v>
      </c>
      <c r="AK158" s="6">
        <f t="shared" si="2102"/>
        <v>4898.083333333333</v>
      </c>
      <c r="AM158" s="6">
        <f t="shared" ref="AM158:AO158" si="2103">AM157+(365/12)</f>
        <v>4898.083333333333</v>
      </c>
      <c r="AO158" s="6">
        <f t="shared" si="2103"/>
        <v>4898.083333333333</v>
      </c>
      <c r="AQ158" s="6">
        <f t="shared" ref="AQ158:AS158" si="2104">AQ157+(365/12)</f>
        <v>4898.083333333333</v>
      </c>
      <c r="AR158" s="11">
        <f t="shared" si="2003"/>
        <v>-6384.1251506598492</v>
      </c>
      <c r="AS158" s="6">
        <f t="shared" si="2104"/>
        <v>4898.083333333333</v>
      </c>
      <c r="AT158" s="11">
        <f t="shared" si="2004"/>
        <v>-6384.1251506598492</v>
      </c>
      <c r="AU158" s="6">
        <f t="shared" ref="AU158:AW158" si="2105">AU157+(365/12)</f>
        <v>4898.083333333333</v>
      </c>
      <c r="AV158" s="11">
        <f t="shared" si="2006"/>
        <v>-6384.1251506598492</v>
      </c>
      <c r="AW158" s="6">
        <f t="shared" si="2105"/>
        <v>4898.083333333333</v>
      </c>
      <c r="AX158" s="11">
        <f t="shared" si="2007"/>
        <v>-6384.1251506598492</v>
      </c>
      <c r="AY158" s="6">
        <f t="shared" ref="AY158:BA158" si="2106">AY157+(365/12)</f>
        <v>4898.083333333333</v>
      </c>
      <c r="AZ158" s="11">
        <f t="shared" si="2009"/>
        <v>-6384.1251506598492</v>
      </c>
      <c r="BA158" s="6">
        <f t="shared" si="2106"/>
        <v>4898.083333333333</v>
      </c>
      <c r="BB158" s="11">
        <f t="shared" si="2010"/>
        <v>-6384.1251506598492</v>
      </c>
      <c r="BC158" s="6">
        <f t="shared" ref="BC158:BE158" si="2107">BC157+(365/12)</f>
        <v>4898.083333333333</v>
      </c>
      <c r="BD158" s="11">
        <f t="shared" si="2012"/>
        <v>-6384.1251506598492</v>
      </c>
      <c r="BE158" s="6">
        <f t="shared" si="2107"/>
        <v>4898.083333333333</v>
      </c>
      <c r="BF158" s="11">
        <f t="shared" si="2013"/>
        <v>-6384.1251506598492</v>
      </c>
      <c r="BG158" s="6">
        <f t="shared" ref="BG158:BI158" si="2108">BG157+(365/12)</f>
        <v>4898.083333333333</v>
      </c>
      <c r="BH158" s="11">
        <f t="shared" si="2015"/>
        <v>-6384.1251506598492</v>
      </c>
      <c r="BI158" s="6">
        <f t="shared" si="2108"/>
        <v>4898.083333333333</v>
      </c>
      <c r="BJ158" s="11">
        <f t="shared" si="2016"/>
        <v>-6384.1251506598492</v>
      </c>
      <c r="BK158" s="6">
        <f t="shared" ref="BK158:BM158" si="2109">BK157+(365/12)</f>
        <v>4898.083333333333</v>
      </c>
      <c r="BL158" s="11">
        <f t="shared" si="2018"/>
        <v>-6384.1251506598492</v>
      </c>
      <c r="BM158" s="6">
        <f t="shared" si="2109"/>
        <v>4898.083333333333</v>
      </c>
      <c r="BN158" s="11">
        <f t="shared" si="2019"/>
        <v>-6384.1251506598492</v>
      </c>
      <c r="BO158" s="6">
        <f t="shared" ref="BO158:BQ158" si="2110">BO157+(365/12)</f>
        <v>4898.083333333333</v>
      </c>
      <c r="BP158" s="11">
        <f t="shared" si="2021"/>
        <v>-6384.1251506598492</v>
      </c>
      <c r="BQ158" s="6">
        <f t="shared" si="2110"/>
        <v>4898.083333333333</v>
      </c>
      <c r="BR158" s="11">
        <f t="shared" si="2022"/>
        <v>-6384.1251506598492</v>
      </c>
      <c r="BS158" s="6">
        <f t="shared" ref="BS158:BU158" si="2111">BS157+(365/12)</f>
        <v>4898.083333333333</v>
      </c>
      <c r="BT158" s="11">
        <f t="shared" si="2024"/>
        <v>-6384.1251506598492</v>
      </c>
      <c r="BU158" s="6">
        <f t="shared" si="2111"/>
        <v>4898.083333333333</v>
      </c>
      <c r="BV158" s="11">
        <f t="shared" si="2025"/>
        <v>-6384.1251506598492</v>
      </c>
      <c r="BW158" s="6">
        <f t="shared" si="1736"/>
        <v>4898.083333333333</v>
      </c>
      <c r="BX158" s="11">
        <f t="shared" si="2026"/>
        <v>-6384.1251506598492</v>
      </c>
      <c r="BY158" s="82">
        <f t="shared" si="1736"/>
        <v>4898.083333333333</v>
      </c>
      <c r="BZ158" s="11">
        <f t="shared" si="2027"/>
        <v>-6384.1251506598492</v>
      </c>
      <c r="CA158" s="4"/>
    </row>
    <row r="159" spans="1:79">
      <c r="A159" s="1" t="str">
        <f t="shared" si="1961"/>
        <v/>
      </c>
      <c r="B159" s="1">
        <f t="shared" si="1788"/>
        <v>153</v>
      </c>
      <c r="C159" s="13">
        <f t="shared" si="1802"/>
        <v>0</v>
      </c>
      <c r="D159" s="2">
        <f t="shared" si="1803"/>
        <v>0</v>
      </c>
      <c r="E159" s="15">
        <f t="shared" si="1773"/>
        <v>0</v>
      </c>
      <c r="F159" s="15">
        <f t="shared" si="1238"/>
        <v>0</v>
      </c>
      <c r="G159" s="21">
        <f t="shared" si="1239"/>
        <v>0</v>
      </c>
      <c r="H159" s="19">
        <f>'rent cash flow (do not modify)'!D158</f>
        <v>0</v>
      </c>
      <c r="I159" s="22">
        <f>'rent cash flow (do not modify)'!E158</f>
        <v>35000</v>
      </c>
      <c r="J159" s="21">
        <f t="shared" si="1789"/>
        <v>5634.1251506598492</v>
      </c>
      <c r="K159" s="15">
        <f t="shared" si="1804"/>
        <v>416.66666666666669</v>
      </c>
      <c r="L159" s="15">
        <f t="shared" si="1805"/>
        <v>83.333333333333329</v>
      </c>
      <c r="M159" s="16">
        <f t="shared" si="1806"/>
        <v>166.66666666666666</v>
      </c>
      <c r="N159" s="15">
        <f t="shared" si="1807"/>
        <v>83.333333333333329</v>
      </c>
      <c r="O159" s="7">
        <f t="shared" si="1240"/>
        <v>10399.999999999998</v>
      </c>
      <c r="P159" s="15">
        <f t="shared" si="1774"/>
        <v>-3213.5999999999995</v>
      </c>
      <c r="Q159" s="21">
        <f t="shared" si="1775"/>
        <v>-6384.1251506598492</v>
      </c>
      <c r="R159" s="4"/>
      <c r="S159" s="6">
        <f t="shared" si="1808"/>
        <v>4928.5</v>
      </c>
      <c r="T159" s="10"/>
      <c r="U159" s="6">
        <f t="shared" si="1808"/>
        <v>4928.5</v>
      </c>
      <c r="W159" s="6">
        <f t="shared" si="1808"/>
        <v>4928.5</v>
      </c>
      <c r="Y159" s="6">
        <f t="shared" si="1809"/>
        <v>4928.5</v>
      </c>
      <c r="AA159" s="6">
        <f t="shared" ref="AA159:AC159" si="2112">AA158+(365/12)</f>
        <v>4928.5</v>
      </c>
      <c r="AC159" s="6">
        <f t="shared" si="2112"/>
        <v>4928.5</v>
      </c>
      <c r="AE159" s="6">
        <f t="shared" ref="AE159:AG159" si="2113">AE158+(365/12)</f>
        <v>4928.5</v>
      </c>
      <c r="AG159" s="6">
        <f t="shared" si="2113"/>
        <v>4928.5</v>
      </c>
      <c r="AI159" s="6">
        <f t="shared" ref="AI159:AK159" si="2114">AI158+(365/12)</f>
        <v>4928.5</v>
      </c>
      <c r="AK159" s="6">
        <f t="shared" si="2114"/>
        <v>4928.5</v>
      </c>
      <c r="AM159" s="6">
        <f t="shared" ref="AM159:AO159" si="2115">AM158+(365/12)</f>
        <v>4928.5</v>
      </c>
      <c r="AO159" s="6">
        <f t="shared" si="2115"/>
        <v>4928.5</v>
      </c>
      <c r="AQ159" s="6">
        <f t="shared" ref="AQ159:AS159" si="2116">AQ158+(365/12)</f>
        <v>4928.5</v>
      </c>
      <c r="AR159" s="11">
        <f t="shared" si="2003"/>
        <v>-6384.1251506598492</v>
      </c>
      <c r="AS159" s="6">
        <f t="shared" si="2116"/>
        <v>4928.5</v>
      </c>
      <c r="AT159" s="11">
        <f t="shared" si="2004"/>
        <v>-6384.1251506598492</v>
      </c>
      <c r="AU159" s="6">
        <f t="shared" ref="AU159:AW159" si="2117">AU158+(365/12)</f>
        <v>4928.5</v>
      </c>
      <c r="AV159" s="11">
        <f t="shared" si="2006"/>
        <v>-6384.1251506598492</v>
      </c>
      <c r="AW159" s="6">
        <f t="shared" si="2117"/>
        <v>4928.5</v>
      </c>
      <c r="AX159" s="11">
        <f t="shared" si="2007"/>
        <v>-6384.1251506598492</v>
      </c>
      <c r="AY159" s="6">
        <f t="shared" ref="AY159:BA159" si="2118">AY158+(365/12)</f>
        <v>4928.5</v>
      </c>
      <c r="AZ159" s="11">
        <f t="shared" si="2009"/>
        <v>-6384.1251506598492</v>
      </c>
      <c r="BA159" s="6">
        <f t="shared" si="2118"/>
        <v>4928.5</v>
      </c>
      <c r="BB159" s="11">
        <f t="shared" si="2010"/>
        <v>-6384.1251506598492</v>
      </c>
      <c r="BC159" s="6">
        <f t="shared" ref="BC159:BE159" si="2119">BC158+(365/12)</f>
        <v>4928.5</v>
      </c>
      <c r="BD159" s="11">
        <f t="shared" si="2012"/>
        <v>-6384.1251506598492</v>
      </c>
      <c r="BE159" s="6">
        <f t="shared" si="2119"/>
        <v>4928.5</v>
      </c>
      <c r="BF159" s="11">
        <f t="shared" si="2013"/>
        <v>-6384.1251506598492</v>
      </c>
      <c r="BG159" s="6">
        <f t="shared" ref="BG159:BI159" si="2120">BG158+(365/12)</f>
        <v>4928.5</v>
      </c>
      <c r="BH159" s="11">
        <f t="shared" si="2015"/>
        <v>-6384.1251506598492</v>
      </c>
      <c r="BI159" s="6">
        <f t="shared" si="2120"/>
        <v>4928.5</v>
      </c>
      <c r="BJ159" s="11">
        <f t="shared" si="2016"/>
        <v>-6384.1251506598492</v>
      </c>
      <c r="BK159" s="6">
        <f t="shared" ref="BK159:BM159" si="2121">BK158+(365/12)</f>
        <v>4928.5</v>
      </c>
      <c r="BL159" s="11">
        <f t="shared" si="2018"/>
        <v>-6384.1251506598492</v>
      </c>
      <c r="BM159" s="6">
        <f t="shared" si="2121"/>
        <v>4928.5</v>
      </c>
      <c r="BN159" s="11">
        <f t="shared" si="2019"/>
        <v>-6384.1251506598492</v>
      </c>
      <c r="BO159" s="6">
        <f t="shared" ref="BO159:BQ159" si="2122">BO158+(365/12)</f>
        <v>4928.5</v>
      </c>
      <c r="BP159" s="11">
        <f t="shared" si="2021"/>
        <v>-6384.1251506598492</v>
      </c>
      <c r="BQ159" s="6">
        <f t="shared" si="2122"/>
        <v>4928.5</v>
      </c>
      <c r="BR159" s="11">
        <f t="shared" si="2022"/>
        <v>-6384.1251506598492</v>
      </c>
      <c r="BS159" s="6">
        <f t="shared" ref="BS159:BU159" si="2123">BS158+(365/12)</f>
        <v>4928.5</v>
      </c>
      <c r="BT159" s="11">
        <f t="shared" si="2024"/>
        <v>-6384.1251506598492</v>
      </c>
      <c r="BU159" s="6">
        <f t="shared" si="2123"/>
        <v>4928.5</v>
      </c>
      <c r="BV159" s="11">
        <f t="shared" si="2025"/>
        <v>-6384.1251506598492</v>
      </c>
      <c r="BW159" s="6">
        <f t="shared" si="1736"/>
        <v>4928.5</v>
      </c>
      <c r="BX159" s="11">
        <f t="shared" si="2026"/>
        <v>-6384.1251506598492</v>
      </c>
      <c r="BY159" s="82">
        <f t="shared" si="1736"/>
        <v>4928.5</v>
      </c>
      <c r="BZ159" s="11">
        <f t="shared" si="2027"/>
        <v>-6384.1251506598492</v>
      </c>
      <c r="CA159" s="4"/>
    </row>
    <row r="160" spans="1:79">
      <c r="A160" s="1" t="str">
        <f t="shared" si="1961"/>
        <v/>
      </c>
      <c r="B160" s="1">
        <f t="shared" si="1788"/>
        <v>154</v>
      </c>
      <c r="C160" s="13">
        <f t="shared" si="1802"/>
        <v>0</v>
      </c>
      <c r="D160" s="2">
        <f t="shared" si="1803"/>
        <v>0</v>
      </c>
      <c r="E160" s="15">
        <f t="shared" si="1773"/>
        <v>0</v>
      </c>
      <c r="F160" s="15">
        <f t="shared" ref="F160:F223" si="2124">D160-E160</f>
        <v>0</v>
      </c>
      <c r="G160" s="21">
        <f t="shared" ref="G160:G223" si="2125">E160</f>
        <v>0</v>
      </c>
      <c r="H160" s="19">
        <f>'rent cash flow (do not modify)'!D159</f>
        <v>0</v>
      </c>
      <c r="I160" s="22">
        <f>'rent cash flow (do not modify)'!E159</f>
        <v>35000</v>
      </c>
      <c r="J160" s="21">
        <f t="shared" si="1789"/>
        <v>5634.1251506598492</v>
      </c>
      <c r="K160" s="15">
        <f t="shared" si="1804"/>
        <v>416.66666666666669</v>
      </c>
      <c r="L160" s="15">
        <f t="shared" si="1805"/>
        <v>83.333333333333329</v>
      </c>
      <c r="M160" s="16">
        <f t="shared" si="1806"/>
        <v>166.66666666666666</v>
      </c>
      <c r="N160" s="15">
        <f t="shared" si="1807"/>
        <v>83.333333333333329</v>
      </c>
      <c r="O160" s="7">
        <f t="shared" ref="O160:O223" si="2126">(I160-L160-M160-N160)*30%</f>
        <v>10399.999999999998</v>
      </c>
      <c r="P160" s="15">
        <f t="shared" si="1774"/>
        <v>-3213.5999999999995</v>
      </c>
      <c r="Q160" s="21">
        <f t="shared" si="1775"/>
        <v>-6384.1251506598492</v>
      </c>
      <c r="R160" s="4"/>
      <c r="S160" s="6">
        <f t="shared" si="1808"/>
        <v>4958.916666666667</v>
      </c>
      <c r="T160" s="10"/>
      <c r="U160" s="6">
        <f t="shared" si="1808"/>
        <v>4958.916666666667</v>
      </c>
      <c r="W160" s="6">
        <f t="shared" si="1808"/>
        <v>4958.916666666667</v>
      </c>
      <c r="Y160" s="6">
        <f t="shared" si="1809"/>
        <v>4958.916666666667</v>
      </c>
      <c r="AA160" s="6">
        <f t="shared" ref="AA160:AC160" si="2127">AA159+(365/12)</f>
        <v>4958.916666666667</v>
      </c>
      <c r="AC160" s="6">
        <f t="shared" si="2127"/>
        <v>4958.916666666667</v>
      </c>
      <c r="AE160" s="6">
        <f t="shared" ref="AE160:AG160" si="2128">AE159+(365/12)</f>
        <v>4958.916666666667</v>
      </c>
      <c r="AG160" s="6">
        <f t="shared" si="2128"/>
        <v>4958.916666666667</v>
      </c>
      <c r="AI160" s="6">
        <f t="shared" ref="AI160:AK160" si="2129">AI159+(365/12)</f>
        <v>4958.916666666667</v>
      </c>
      <c r="AK160" s="6">
        <f t="shared" si="2129"/>
        <v>4958.916666666667</v>
      </c>
      <c r="AM160" s="6">
        <f t="shared" ref="AM160:AO160" si="2130">AM159+(365/12)</f>
        <v>4958.916666666667</v>
      </c>
      <c r="AO160" s="6">
        <f t="shared" si="2130"/>
        <v>4958.916666666667</v>
      </c>
      <c r="AQ160" s="6">
        <f t="shared" ref="AQ160:AS160" si="2131">AQ159+(365/12)</f>
        <v>4958.916666666667</v>
      </c>
      <c r="AR160" s="11">
        <f t="shared" si="2003"/>
        <v>-6384.1251506598492</v>
      </c>
      <c r="AS160" s="6">
        <f t="shared" si="2131"/>
        <v>4958.916666666667</v>
      </c>
      <c r="AT160" s="11">
        <f t="shared" si="2004"/>
        <v>-6384.1251506598492</v>
      </c>
      <c r="AU160" s="6">
        <f t="shared" ref="AU160:AW160" si="2132">AU159+(365/12)</f>
        <v>4958.916666666667</v>
      </c>
      <c r="AV160" s="11">
        <f t="shared" si="2006"/>
        <v>-6384.1251506598492</v>
      </c>
      <c r="AW160" s="6">
        <f t="shared" si="2132"/>
        <v>4958.916666666667</v>
      </c>
      <c r="AX160" s="11">
        <f t="shared" si="2007"/>
        <v>-6384.1251506598492</v>
      </c>
      <c r="AY160" s="6">
        <f t="shared" ref="AY160:BA160" si="2133">AY159+(365/12)</f>
        <v>4958.916666666667</v>
      </c>
      <c r="AZ160" s="11">
        <f t="shared" si="2009"/>
        <v>-6384.1251506598492</v>
      </c>
      <c r="BA160" s="6">
        <f t="shared" si="2133"/>
        <v>4958.916666666667</v>
      </c>
      <c r="BB160" s="11">
        <f t="shared" si="2010"/>
        <v>-6384.1251506598492</v>
      </c>
      <c r="BC160" s="6">
        <f t="shared" ref="BC160:BE160" si="2134">BC159+(365/12)</f>
        <v>4958.916666666667</v>
      </c>
      <c r="BD160" s="11">
        <f t="shared" si="2012"/>
        <v>-6384.1251506598492</v>
      </c>
      <c r="BE160" s="6">
        <f t="shared" si="2134"/>
        <v>4958.916666666667</v>
      </c>
      <c r="BF160" s="11">
        <f t="shared" si="2013"/>
        <v>-6384.1251506598492</v>
      </c>
      <c r="BG160" s="6">
        <f t="shared" ref="BG160:BI160" si="2135">BG159+(365/12)</f>
        <v>4958.916666666667</v>
      </c>
      <c r="BH160" s="11">
        <f t="shared" si="2015"/>
        <v>-6384.1251506598492</v>
      </c>
      <c r="BI160" s="6">
        <f t="shared" si="2135"/>
        <v>4958.916666666667</v>
      </c>
      <c r="BJ160" s="11">
        <f t="shared" si="2016"/>
        <v>-6384.1251506598492</v>
      </c>
      <c r="BK160" s="6">
        <f t="shared" ref="BK160:BM160" si="2136">BK159+(365/12)</f>
        <v>4958.916666666667</v>
      </c>
      <c r="BL160" s="11">
        <f t="shared" si="2018"/>
        <v>-6384.1251506598492</v>
      </c>
      <c r="BM160" s="6">
        <f t="shared" si="2136"/>
        <v>4958.916666666667</v>
      </c>
      <c r="BN160" s="11">
        <f t="shared" si="2019"/>
        <v>-6384.1251506598492</v>
      </c>
      <c r="BO160" s="6">
        <f t="shared" ref="BO160:BQ160" si="2137">BO159+(365/12)</f>
        <v>4958.916666666667</v>
      </c>
      <c r="BP160" s="11">
        <f t="shared" si="2021"/>
        <v>-6384.1251506598492</v>
      </c>
      <c r="BQ160" s="6">
        <f t="shared" si="2137"/>
        <v>4958.916666666667</v>
      </c>
      <c r="BR160" s="11">
        <f t="shared" si="2022"/>
        <v>-6384.1251506598492</v>
      </c>
      <c r="BS160" s="6">
        <f t="shared" ref="BS160:BU160" si="2138">BS159+(365/12)</f>
        <v>4958.916666666667</v>
      </c>
      <c r="BT160" s="11">
        <f t="shared" si="2024"/>
        <v>-6384.1251506598492</v>
      </c>
      <c r="BU160" s="6">
        <f t="shared" si="2138"/>
        <v>4958.916666666667</v>
      </c>
      <c r="BV160" s="11">
        <f t="shared" si="2025"/>
        <v>-6384.1251506598492</v>
      </c>
      <c r="BW160" s="6">
        <f t="shared" si="1736"/>
        <v>4958.916666666667</v>
      </c>
      <c r="BX160" s="11">
        <f t="shared" si="2026"/>
        <v>-6384.1251506598492</v>
      </c>
      <c r="BY160" s="82">
        <f t="shared" si="1736"/>
        <v>4958.916666666667</v>
      </c>
      <c r="BZ160" s="11">
        <f t="shared" si="2027"/>
        <v>-6384.1251506598492</v>
      </c>
      <c r="CA160" s="4"/>
    </row>
    <row r="161" spans="1:79">
      <c r="A161" s="1" t="str">
        <f t="shared" si="1961"/>
        <v/>
      </c>
      <c r="B161" s="1">
        <f t="shared" si="1788"/>
        <v>155</v>
      </c>
      <c r="C161" s="13">
        <f t="shared" si="1802"/>
        <v>0</v>
      </c>
      <c r="D161" s="2">
        <f t="shared" si="1803"/>
        <v>0</v>
      </c>
      <c r="E161" s="15">
        <f t="shared" si="1773"/>
        <v>0</v>
      </c>
      <c r="F161" s="15">
        <f t="shared" si="2124"/>
        <v>0</v>
      </c>
      <c r="G161" s="21">
        <f t="shared" si="2125"/>
        <v>0</v>
      </c>
      <c r="H161" s="19">
        <f>'rent cash flow (do not modify)'!D160</f>
        <v>0</v>
      </c>
      <c r="I161" s="22">
        <f>'rent cash flow (do not modify)'!E160</f>
        <v>35000</v>
      </c>
      <c r="J161" s="21">
        <f t="shared" si="1789"/>
        <v>5634.1251506598492</v>
      </c>
      <c r="K161" s="15">
        <f t="shared" si="1804"/>
        <v>416.66666666666669</v>
      </c>
      <c r="L161" s="15">
        <f t="shared" si="1805"/>
        <v>83.333333333333329</v>
      </c>
      <c r="M161" s="16">
        <f t="shared" si="1806"/>
        <v>166.66666666666666</v>
      </c>
      <c r="N161" s="15">
        <f t="shared" si="1807"/>
        <v>83.333333333333329</v>
      </c>
      <c r="O161" s="7">
        <f t="shared" si="2126"/>
        <v>10399.999999999998</v>
      </c>
      <c r="P161" s="15">
        <f t="shared" si="1774"/>
        <v>-3213.5999999999995</v>
      </c>
      <c r="Q161" s="21">
        <f t="shared" si="1775"/>
        <v>-6384.1251506598492</v>
      </c>
      <c r="R161" s="4"/>
      <c r="S161" s="6">
        <f t="shared" si="1808"/>
        <v>4989.3333333333339</v>
      </c>
      <c r="T161" s="10"/>
      <c r="U161" s="6">
        <f t="shared" si="1808"/>
        <v>4989.3333333333339</v>
      </c>
      <c r="W161" s="6">
        <f t="shared" si="1808"/>
        <v>4989.3333333333339</v>
      </c>
      <c r="Y161" s="6">
        <f t="shared" si="1809"/>
        <v>4989.3333333333339</v>
      </c>
      <c r="AA161" s="6">
        <f t="shared" ref="AA161:AC161" si="2139">AA160+(365/12)</f>
        <v>4989.3333333333339</v>
      </c>
      <c r="AC161" s="6">
        <f t="shared" si="2139"/>
        <v>4989.3333333333339</v>
      </c>
      <c r="AE161" s="6">
        <f t="shared" ref="AE161:AG161" si="2140">AE160+(365/12)</f>
        <v>4989.3333333333339</v>
      </c>
      <c r="AG161" s="6">
        <f t="shared" si="2140"/>
        <v>4989.3333333333339</v>
      </c>
      <c r="AI161" s="6">
        <f t="shared" ref="AI161:AK161" si="2141">AI160+(365/12)</f>
        <v>4989.3333333333339</v>
      </c>
      <c r="AK161" s="6">
        <f t="shared" si="2141"/>
        <v>4989.3333333333339</v>
      </c>
      <c r="AM161" s="6">
        <f t="shared" ref="AM161:AO161" si="2142">AM160+(365/12)</f>
        <v>4989.3333333333339</v>
      </c>
      <c r="AO161" s="6">
        <f t="shared" si="2142"/>
        <v>4989.3333333333339</v>
      </c>
      <c r="AQ161" s="6">
        <f t="shared" ref="AQ161:AS161" si="2143">AQ160+(365/12)</f>
        <v>4989.3333333333339</v>
      </c>
      <c r="AR161" s="11">
        <f t="shared" si="2003"/>
        <v>-6384.1251506598492</v>
      </c>
      <c r="AS161" s="6">
        <f t="shared" si="2143"/>
        <v>4989.3333333333339</v>
      </c>
      <c r="AT161" s="11">
        <f t="shared" si="2004"/>
        <v>-6384.1251506598492</v>
      </c>
      <c r="AU161" s="6">
        <f t="shared" ref="AU161:AW161" si="2144">AU160+(365/12)</f>
        <v>4989.3333333333339</v>
      </c>
      <c r="AV161" s="11">
        <f t="shared" si="2006"/>
        <v>-6384.1251506598492</v>
      </c>
      <c r="AW161" s="6">
        <f t="shared" si="2144"/>
        <v>4989.3333333333339</v>
      </c>
      <c r="AX161" s="11">
        <f t="shared" si="2007"/>
        <v>-6384.1251506598492</v>
      </c>
      <c r="AY161" s="6">
        <f t="shared" ref="AY161:BA161" si="2145">AY160+(365/12)</f>
        <v>4989.3333333333339</v>
      </c>
      <c r="AZ161" s="11">
        <f t="shared" si="2009"/>
        <v>-6384.1251506598492</v>
      </c>
      <c r="BA161" s="6">
        <f t="shared" si="2145"/>
        <v>4989.3333333333339</v>
      </c>
      <c r="BB161" s="11">
        <f t="shared" si="2010"/>
        <v>-6384.1251506598492</v>
      </c>
      <c r="BC161" s="6">
        <f t="shared" ref="BC161:BE161" si="2146">BC160+(365/12)</f>
        <v>4989.3333333333339</v>
      </c>
      <c r="BD161" s="11">
        <f t="shared" si="2012"/>
        <v>-6384.1251506598492</v>
      </c>
      <c r="BE161" s="6">
        <f t="shared" si="2146"/>
        <v>4989.3333333333339</v>
      </c>
      <c r="BF161" s="11">
        <f t="shared" si="2013"/>
        <v>-6384.1251506598492</v>
      </c>
      <c r="BG161" s="6">
        <f t="shared" ref="BG161:BI161" si="2147">BG160+(365/12)</f>
        <v>4989.3333333333339</v>
      </c>
      <c r="BH161" s="11">
        <f t="shared" si="2015"/>
        <v>-6384.1251506598492</v>
      </c>
      <c r="BI161" s="6">
        <f t="shared" si="2147"/>
        <v>4989.3333333333339</v>
      </c>
      <c r="BJ161" s="11">
        <f t="shared" si="2016"/>
        <v>-6384.1251506598492</v>
      </c>
      <c r="BK161" s="6">
        <f t="shared" ref="BK161:BM161" si="2148">BK160+(365/12)</f>
        <v>4989.3333333333339</v>
      </c>
      <c r="BL161" s="11">
        <f t="shared" si="2018"/>
        <v>-6384.1251506598492</v>
      </c>
      <c r="BM161" s="6">
        <f t="shared" si="2148"/>
        <v>4989.3333333333339</v>
      </c>
      <c r="BN161" s="11">
        <f t="shared" si="2019"/>
        <v>-6384.1251506598492</v>
      </c>
      <c r="BO161" s="6">
        <f t="shared" ref="BO161:BQ161" si="2149">BO160+(365/12)</f>
        <v>4989.3333333333339</v>
      </c>
      <c r="BP161" s="11">
        <f t="shared" si="2021"/>
        <v>-6384.1251506598492</v>
      </c>
      <c r="BQ161" s="6">
        <f t="shared" si="2149"/>
        <v>4989.3333333333339</v>
      </c>
      <c r="BR161" s="11">
        <f t="shared" si="2022"/>
        <v>-6384.1251506598492</v>
      </c>
      <c r="BS161" s="6">
        <f t="shared" ref="BS161:BU161" si="2150">BS160+(365/12)</f>
        <v>4989.3333333333339</v>
      </c>
      <c r="BT161" s="11">
        <f t="shared" si="2024"/>
        <v>-6384.1251506598492</v>
      </c>
      <c r="BU161" s="6">
        <f t="shared" si="2150"/>
        <v>4989.3333333333339</v>
      </c>
      <c r="BV161" s="11">
        <f t="shared" si="2025"/>
        <v>-6384.1251506598492</v>
      </c>
      <c r="BW161" s="6">
        <f t="shared" si="1736"/>
        <v>4989.3333333333339</v>
      </c>
      <c r="BX161" s="11">
        <f t="shared" si="2026"/>
        <v>-6384.1251506598492</v>
      </c>
      <c r="BY161" s="82">
        <f t="shared" si="1736"/>
        <v>4989.3333333333339</v>
      </c>
      <c r="BZ161" s="11">
        <f t="shared" si="2027"/>
        <v>-6384.1251506598492</v>
      </c>
      <c r="CA161" s="4"/>
    </row>
    <row r="162" spans="1:79">
      <c r="A162" s="1" t="str">
        <f t="shared" si="1961"/>
        <v/>
      </c>
      <c r="B162" s="1">
        <f t="shared" si="1788"/>
        <v>156</v>
      </c>
      <c r="C162" s="13">
        <f t="shared" si="1802"/>
        <v>0</v>
      </c>
      <c r="D162" s="2">
        <f t="shared" si="1803"/>
        <v>0</v>
      </c>
      <c r="E162" s="15">
        <f t="shared" si="1773"/>
        <v>0</v>
      </c>
      <c r="F162" s="15">
        <f t="shared" si="2124"/>
        <v>0</v>
      </c>
      <c r="G162" s="21">
        <f t="shared" si="2125"/>
        <v>0</v>
      </c>
      <c r="H162" s="19">
        <f>'rent cash flow (do not modify)'!D161</f>
        <v>0</v>
      </c>
      <c r="I162" s="22">
        <f>'rent cash flow (do not modify)'!E161</f>
        <v>35000</v>
      </c>
      <c r="J162" s="21">
        <f t="shared" si="1789"/>
        <v>5634.1251506598492</v>
      </c>
      <c r="K162" s="15">
        <f t="shared" si="1804"/>
        <v>416.66666666666669</v>
      </c>
      <c r="L162" s="15">
        <f t="shared" si="1805"/>
        <v>83.333333333333329</v>
      </c>
      <c r="M162" s="16">
        <f t="shared" si="1806"/>
        <v>166.66666666666666</v>
      </c>
      <c r="N162" s="15">
        <f t="shared" si="1807"/>
        <v>83.333333333333329</v>
      </c>
      <c r="O162" s="7">
        <f t="shared" si="2126"/>
        <v>10399.999999999998</v>
      </c>
      <c r="P162" s="15">
        <f t="shared" si="1774"/>
        <v>-3213.5999999999995</v>
      </c>
      <c r="Q162" s="21">
        <f t="shared" si="1775"/>
        <v>-6384.1251506598492</v>
      </c>
      <c r="R162" s="4"/>
      <c r="S162" s="6">
        <f t="shared" si="1808"/>
        <v>5019.7500000000009</v>
      </c>
      <c r="T162" s="10"/>
      <c r="U162" s="6">
        <f t="shared" si="1808"/>
        <v>5019.7500000000009</v>
      </c>
      <c r="W162" s="6">
        <f t="shared" si="1808"/>
        <v>5019.7500000000009</v>
      </c>
      <c r="Y162" s="6">
        <f t="shared" si="1809"/>
        <v>5019.7500000000009</v>
      </c>
      <c r="AA162" s="6">
        <f t="shared" ref="AA162:AC162" si="2151">AA161+(365/12)</f>
        <v>5019.7500000000009</v>
      </c>
      <c r="AC162" s="6">
        <f t="shared" si="2151"/>
        <v>5019.7500000000009</v>
      </c>
      <c r="AE162" s="6">
        <f t="shared" ref="AE162:AG162" si="2152">AE161+(365/12)</f>
        <v>5019.7500000000009</v>
      </c>
      <c r="AG162" s="6">
        <f t="shared" si="2152"/>
        <v>5019.7500000000009</v>
      </c>
      <c r="AI162" s="6">
        <f t="shared" ref="AI162:AK162" si="2153">AI161+(365/12)</f>
        <v>5019.7500000000009</v>
      </c>
      <c r="AK162" s="6">
        <f t="shared" si="2153"/>
        <v>5019.7500000000009</v>
      </c>
      <c r="AM162" s="6">
        <f t="shared" ref="AM162:AO162" si="2154">AM161+(365/12)</f>
        <v>5019.7500000000009</v>
      </c>
      <c r="AO162" s="6">
        <f t="shared" si="2154"/>
        <v>5019.7500000000009</v>
      </c>
      <c r="AQ162" s="6">
        <f t="shared" ref="AQ162:AS162" si="2155">AQ161+(365/12)</f>
        <v>5019.7500000000009</v>
      </c>
      <c r="AR162" s="11">
        <f t="shared" si="2003"/>
        <v>-6384.1251506598492</v>
      </c>
      <c r="AS162" s="6">
        <f t="shared" si="2155"/>
        <v>5019.7500000000009</v>
      </c>
      <c r="AT162" s="11">
        <f t="shared" si="2004"/>
        <v>-6384.1251506598492</v>
      </c>
      <c r="AU162" s="6">
        <f t="shared" ref="AU162:AW162" si="2156">AU161+(365/12)</f>
        <v>5019.7500000000009</v>
      </c>
      <c r="AV162" s="11">
        <f t="shared" si="2006"/>
        <v>-6384.1251506598492</v>
      </c>
      <c r="AW162" s="6">
        <f t="shared" si="2156"/>
        <v>5019.7500000000009</v>
      </c>
      <c r="AX162" s="11">
        <f t="shared" si="2007"/>
        <v>-6384.1251506598492</v>
      </c>
      <c r="AY162" s="6">
        <f t="shared" ref="AY162:BA162" si="2157">AY161+(365/12)</f>
        <v>5019.7500000000009</v>
      </c>
      <c r="AZ162" s="11">
        <f t="shared" si="2009"/>
        <v>-6384.1251506598492</v>
      </c>
      <c r="BA162" s="6">
        <f t="shared" si="2157"/>
        <v>5019.7500000000009</v>
      </c>
      <c r="BB162" s="11">
        <f t="shared" si="2010"/>
        <v>-6384.1251506598492</v>
      </c>
      <c r="BC162" s="6">
        <f t="shared" ref="BC162:BE162" si="2158">BC161+(365/12)</f>
        <v>5019.7500000000009</v>
      </c>
      <c r="BD162" s="11">
        <f t="shared" si="2012"/>
        <v>-6384.1251506598492</v>
      </c>
      <c r="BE162" s="6">
        <f t="shared" si="2158"/>
        <v>5019.7500000000009</v>
      </c>
      <c r="BF162" s="11">
        <f t="shared" si="2013"/>
        <v>-6384.1251506598492</v>
      </c>
      <c r="BG162" s="6">
        <f t="shared" ref="BG162:BI162" si="2159">BG161+(365/12)</f>
        <v>5019.7500000000009</v>
      </c>
      <c r="BH162" s="11">
        <f t="shared" si="2015"/>
        <v>-6384.1251506598492</v>
      </c>
      <c r="BI162" s="6">
        <f t="shared" si="2159"/>
        <v>5019.7500000000009</v>
      </c>
      <c r="BJ162" s="11">
        <f t="shared" si="2016"/>
        <v>-6384.1251506598492</v>
      </c>
      <c r="BK162" s="6">
        <f t="shared" ref="BK162:BM162" si="2160">BK161+(365/12)</f>
        <v>5019.7500000000009</v>
      </c>
      <c r="BL162" s="11">
        <f t="shared" si="2018"/>
        <v>-6384.1251506598492</v>
      </c>
      <c r="BM162" s="6">
        <f t="shared" si="2160"/>
        <v>5019.7500000000009</v>
      </c>
      <c r="BN162" s="11">
        <f t="shared" si="2019"/>
        <v>-6384.1251506598492</v>
      </c>
      <c r="BO162" s="6">
        <f t="shared" ref="BO162:BQ162" si="2161">BO161+(365/12)</f>
        <v>5019.7500000000009</v>
      </c>
      <c r="BP162" s="11">
        <f t="shared" si="2021"/>
        <v>-6384.1251506598492</v>
      </c>
      <c r="BQ162" s="6">
        <f t="shared" si="2161"/>
        <v>5019.7500000000009</v>
      </c>
      <c r="BR162" s="11">
        <f t="shared" si="2022"/>
        <v>-6384.1251506598492</v>
      </c>
      <c r="BS162" s="6">
        <f t="shared" ref="BS162:BU162" si="2162">BS161+(365/12)</f>
        <v>5019.7500000000009</v>
      </c>
      <c r="BT162" s="11">
        <f t="shared" si="2024"/>
        <v>-6384.1251506598492</v>
      </c>
      <c r="BU162" s="6">
        <f t="shared" si="2162"/>
        <v>5019.7500000000009</v>
      </c>
      <c r="BV162" s="11">
        <f t="shared" si="2025"/>
        <v>-6384.1251506598492</v>
      </c>
      <c r="BW162" s="6">
        <f t="shared" si="1736"/>
        <v>5019.7500000000009</v>
      </c>
      <c r="BX162" s="11">
        <f t="shared" si="2026"/>
        <v>-6384.1251506598492</v>
      </c>
      <c r="BY162" s="82">
        <f t="shared" si="1736"/>
        <v>5019.7500000000009</v>
      </c>
      <c r="BZ162" s="11">
        <f t="shared" si="2027"/>
        <v>-6384.1251506598492</v>
      </c>
      <c r="CA162" s="4"/>
    </row>
    <row r="163" spans="1:79">
      <c r="A163" s="18">
        <f t="shared" si="1961"/>
        <v>14</v>
      </c>
      <c r="B163" s="18">
        <f t="shared" si="1788"/>
        <v>157</v>
      </c>
      <c r="C163" s="19">
        <f t="shared" si="1802"/>
        <v>0</v>
      </c>
      <c r="D163" s="22">
        <f t="shared" si="1803"/>
        <v>0</v>
      </c>
      <c r="E163" s="22">
        <f t="shared" si="1773"/>
        <v>0</v>
      </c>
      <c r="F163" s="22">
        <f t="shared" si="2124"/>
        <v>0</v>
      </c>
      <c r="G163" s="23">
        <f t="shared" si="2125"/>
        <v>0</v>
      </c>
      <c r="H163" s="19">
        <f>'rent cash flow (do not modify)'!D162</f>
        <v>37000</v>
      </c>
      <c r="I163" s="22">
        <f>'rent cash flow (do not modify)'!E162</f>
        <v>37000</v>
      </c>
      <c r="J163" s="23">
        <f t="shared" si="1789"/>
        <v>5690.4664021664476</v>
      </c>
      <c r="K163" s="22">
        <f t="shared" si="1804"/>
        <v>416.66666666666669</v>
      </c>
      <c r="L163" s="22">
        <f t="shared" si="1805"/>
        <v>83.333333333333329</v>
      </c>
      <c r="M163" s="19">
        <f t="shared" si="1806"/>
        <v>166.66666666666666</v>
      </c>
      <c r="N163" s="22">
        <f t="shared" si="1807"/>
        <v>83.333333333333329</v>
      </c>
      <c r="O163" s="18">
        <f t="shared" si="2126"/>
        <v>10999.999999999998</v>
      </c>
      <c r="P163" s="22">
        <f t="shared" si="1774"/>
        <v>28966</v>
      </c>
      <c r="Q163" s="23">
        <f t="shared" si="1775"/>
        <v>22525.533597833553</v>
      </c>
      <c r="R163" s="4"/>
      <c r="S163" s="6">
        <f t="shared" si="1808"/>
        <v>5050.1666666666679</v>
      </c>
      <c r="T163" s="20"/>
      <c r="U163" s="6">
        <f t="shared" si="1808"/>
        <v>5050.1666666666679</v>
      </c>
      <c r="V163" s="20"/>
      <c r="W163" s="6">
        <f t="shared" si="1808"/>
        <v>5050.1666666666679</v>
      </c>
      <c r="X163" s="20"/>
      <c r="Y163" s="6">
        <f t="shared" si="1809"/>
        <v>5050.1666666666679</v>
      </c>
      <c r="Z163" s="20"/>
      <c r="AA163" s="6">
        <f t="shared" ref="AA163:AC163" si="2163">AA162+(365/12)</f>
        <v>5050.1666666666679</v>
      </c>
      <c r="AB163" s="20"/>
      <c r="AC163" s="6">
        <f t="shared" si="2163"/>
        <v>5050.1666666666679</v>
      </c>
      <c r="AD163" s="20"/>
      <c r="AE163" s="6">
        <f t="shared" ref="AE163:AG163" si="2164">AE162+(365/12)</f>
        <v>5050.1666666666679</v>
      </c>
      <c r="AF163" s="20"/>
      <c r="AG163" s="6">
        <f t="shared" si="2164"/>
        <v>5050.1666666666679</v>
      </c>
      <c r="AH163" s="20"/>
      <c r="AI163" s="6">
        <f t="shared" ref="AI163:AK163" si="2165">AI162+(365/12)</f>
        <v>5050.1666666666679</v>
      </c>
      <c r="AJ163" s="20"/>
      <c r="AK163" s="6">
        <f t="shared" si="2165"/>
        <v>5050.1666666666679</v>
      </c>
      <c r="AL163" s="20"/>
      <c r="AM163" s="6">
        <f t="shared" ref="AM163:AO163" si="2166">AM162+(365/12)</f>
        <v>5050.1666666666679</v>
      </c>
      <c r="AN163" s="20"/>
      <c r="AO163" s="6">
        <f t="shared" si="2166"/>
        <v>5050.1666666666679</v>
      </c>
      <c r="AP163" s="20"/>
      <c r="AQ163" s="6">
        <f t="shared" ref="AQ163:AS163" si="2167">AQ162+(365/12)</f>
        <v>5050.1666666666679</v>
      </c>
      <c r="AR163" s="20">
        <f>value*(1+appr)^(A163-1)-C163-IF((A163-1)&lt;=penaltyy,sqft*pamt,0)</f>
        <v>17261356.071965516</v>
      </c>
      <c r="AS163" s="6">
        <f t="shared" si="2167"/>
        <v>5050.1666666666679</v>
      </c>
      <c r="AT163" s="20">
        <f t="shared" ref="AT163:AT174" si="2168">Q163</f>
        <v>22525.533597833553</v>
      </c>
      <c r="AU163" s="6">
        <f t="shared" ref="AU163:AW163" si="2169">AU162+(365/12)</f>
        <v>5050.1666666666679</v>
      </c>
      <c r="AV163" s="20">
        <f t="shared" ref="AV163:AV174" si="2170">Q163</f>
        <v>22525.533597833553</v>
      </c>
      <c r="AW163" s="6">
        <f t="shared" si="2169"/>
        <v>5050.1666666666679</v>
      </c>
      <c r="AX163" s="20">
        <f t="shared" ref="AX163:AX174" si="2171">Q163</f>
        <v>22525.533597833553</v>
      </c>
      <c r="AY163" s="6">
        <f t="shared" ref="AY163:BA163" si="2172">AY162+(365/12)</f>
        <v>5050.1666666666679</v>
      </c>
      <c r="AZ163" s="20">
        <f t="shared" ref="AZ163:AZ174" si="2173">Q163</f>
        <v>22525.533597833553</v>
      </c>
      <c r="BA163" s="6">
        <f t="shared" si="2172"/>
        <v>5050.1666666666679</v>
      </c>
      <c r="BB163" s="20">
        <f t="shared" ref="BB163:BB174" si="2174">Q163</f>
        <v>22525.533597833553</v>
      </c>
      <c r="BC163" s="6">
        <f t="shared" ref="BC163:BE163" si="2175">BC162+(365/12)</f>
        <v>5050.1666666666679</v>
      </c>
      <c r="BD163" s="20">
        <f t="shared" ref="BD163:BD174" si="2176">Q163</f>
        <v>22525.533597833553</v>
      </c>
      <c r="BE163" s="6">
        <f t="shared" si="2175"/>
        <v>5050.1666666666679</v>
      </c>
      <c r="BF163" s="20">
        <f t="shared" ref="BF163:BF174" si="2177">Q163</f>
        <v>22525.533597833553</v>
      </c>
      <c r="BG163" s="6">
        <f t="shared" ref="BG163:BI163" si="2178">BG162+(365/12)</f>
        <v>5050.1666666666679</v>
      </c>
      <c r="BH163" s="20">
        <f t="shared" ref="BH163:BH174" si="2179">Q163</f>
        <v>22525.533597833553</v>
      </c>
      <c r="BI163" s="6">
        <f t="shared" si="2178"/>
        <v>5050.1666666666679</v>
      </c>
      <c r="BJ163" s="20">
        <f t="shared" ref="BJ163:BJ174" si="2180">Q163</f>
        <v>22525.533597833553</v>
      </c>
      <c r="BK163" s="6">
        <f t="shared" ref="BK163:BM163" si="2181">BK162+(365/12)</f>
        <v>5050.1666666666679</v>
      </c>
      <c r="BL163" s="20">
        <f t="shared" ref="BL163:BL174" si="2182">Q163</f>
        <v>22525.533597833553</v>
      </c>
      <c r="BM163" s="6">
        <f t="shared" si="2181"/>
        <v>5050.1666666666679</v>
      </c>
      <c r="BN163" s="20">
        <f t="shared" ref="BN163:BN174" si="2183">Q163</f>
        <v>22525.533597833553</v>
      </c>
      <c r="BO163" s="6">
        <f t="shared" ref="BO163:BQ163" si="2184">BO162+(365/12)</f>
        <v>5050.1666666666679</v>
      </c>
      <c r="BP163" s="20">
        <f t="shared" ref="BP163:BP174" si="2185">Q163</f>
        <v>22525.533597833553</v>
      </c>
      <c r="BQ163" s="6">
        <f t="shared" si="2184"/>
        <v>5050.1666666666679</v>
      </c>
      <c r="BR163" s="20">
        <f t="shared" ref="BR163:BR174" si="2186">Q163</f>
        <v>22525.533597833553</v>
      </c>
      <c r="BS163" s="6">
        <f t="shared" ref="BS163:BU163" si="2187">BS162+(365/12)</f>
        <v>5050.1666666666679</v>
      </c>
      <c r="BT163" s="20">
        <f t="shared" ref="BT163:BT174" si="2188">Q163</f>
        <v>22525.533597833553</v>
      </c>
      <c r="BU163" s="6">
        <f t="shared" si="2187"/>
        <v>5050.1666666666679</v>
      </c>
      <c r="BV163" s="20">
        <f t="shared" ref="BV163:BV174" si="2189">Q163</f>
        <v>22525.533597833553</v>
      </c>
      <c r="BW163" s="6">
        <f t="shared" si="1736"/>
        <v>5050.1666666666679</v>
      </c>
      <c r="BX163" s="20">
        <f t="shared" ref="BX163:BX174" si="2190">Q163</f>
        <v>22525.533597833553</v>
      </c>
      <c r="BY163" s="82">
        <f t="shared" si="1736"/>
        <v>5050.1666666666679</v>
      </c>
      <c r="BZ163" s="20">
        <f t="shared" ref="BZ163:BZ174" si="2191">Q163</f>
        <v>22525.533597833553</v>
      </c>
      <c r="CA163" s="4"/>
    </row>
    <row r="164" spans="1:79">
      <c r="A164" s="1" t="str">
        <f t="shared" si="1961"/>
        <v/>
      </c>
      <c r="B164" s="1">
        <f t="shared" si="1788"/>
        <v>158</v>
      </c>
      <c r="C164" s="13">
        <f t="shared" si="1802"/>
        <v>0</v>
      </c>
      <c r="D164" s="2">
        <f t="shared" si="1803"/>
        <v>0</v>
      </c>
      <c r="E164" s="15">
        <f t="shared" si="1773"/>
        <v>0</v>
      </c>
      <c r="F164" s="15">
        <f t="shared" si="2124"/>
        <v>0</v>
      </c>
      <c r="G164" s="21">
        <f t="shared" si="2125"/>
        <v>0</v>
      </c>
      <c r="H164" s="19">
        <f>'rent cash flow (do not modify)'!D163</f>
        <v>37000</v>
      </c>
      <c r="I164" s="22">
        <f>'rent cash flow (do not modify)'!E163</f>
        <v>37000</v>
      </c>
      <c r="J164" s="21">
        <f t="shared" si="1789"/>
        <v>5690.4664021664476</v>
      </c>
      <c r="K164" s="15">
        <f t="shared" si="1804"/>
        <v>416.66666666666669</v>
      </c>
      <c r="L164" s="15">
        <f t="shared" si="1805"/>
        <v>83.333333333333329</v>
      </c>
      <c r="M164" s="16">
        <f t="shared" si="1806"/>
        <v>166.66666666666666</v>
      </c>
      <c r="N164" s="15">
        <f t="shared" si="1807"/>
        <v>83.333333333333329</v>
      </c>
      <c r="O164" s="7">
        <f t="shared" si="2126"/>
        <v>10999.999999999998</v>
      </c>
      <c r="P164" s="15">
        <f t="shared" si="1774"/>
        <v>28966</v>
      </c>
      <c r="Q164" s="21">
        <f t="shared" si="1775"/>
        <v>22525.533597833553</v>
      </c>
      <c r="R164" s="4"/>
      <c r="S164" s="6">
        <f t="shared" si="1808"/>
        <v>5080.5833333333348</v>
      </c>
      <c r="T164" s="10"/>
      <c r="U164" s="6">
        <f t="shared" si="1808"/>
        <v>5080.5833333333348</v>
      </c>
      <c r="W164" s="6">
        <f t="shared" si="1808"/>
        <v>5080.5833333333348</v>
      </c>
      <c r="Y164" s="6">
        <f t="shared" si="1809"/>
        <v>5080.5833333333348</v>
      </c>
      <c r="AA164" s="6">
        <f t="shared" ref="AA164:AC164" si="2192">AA163+(365/12)</f>
        <v>5080.5833333333348</v>
      </c>
      <c r="AC164" s="6">
        <f t="shared" si="2192"/>
        <v>5080.5833333333348</v>
      </c>
      <c r="AE164" s="6">
        <f t="shared" ref="AE164:AG164" si="2193">AE163+(365/12)</f>
        <v>5080.5833333333348</v>
      </c>
      <c r="AG164" s="6">
        <f t="shared" si="2193"/>
        <v>5080.5833333333348</v>
      </c>
      <c r="AI164" s="6">
        <f t="shared" ref="AI164:AK164" si="2194">AI163+(365/12)</f>
        <v>5080.5833333333348</v>
      </c>
      <c r="AK164" s="6">
        <f t="shared" si="2194"/>
        <v>5080.5833333333348</v>
      </c>
      <c r="AM164" s="6">
        <f t="shared" ref="AM164:AO164" si="2195">AM163+(365/12)</f>
        <v>5080.5833333333348</v>
      </c>
      <c r="AO164" s="6">
        <f t="shared" si="2195"/>
        <v>5080.5833333333348</v>
      </c>
      <c r="AQ164" s="6">
        <f t="shared" ref="AQ164:AS164" si="2196">AQ163+(365/12)</f>
        <v>5080.5833333333348</v>
      </c>
      <c r="AS164" s="6">
        <f t="shared" si="2196"/>
        <v>5080.5833333333348</v>
      </c>
      <c r="AT164" s="11">
        <f t="shared" si="2168"/>
        <v>22525.533597833553</v>
      </c>
      <c r="AU164" s="6">
        <f t="shared" ref="AU164:AW164" si="2197">AU163+(365/12)</f>
        <v>5080.5833333333348</v>
      </c>
      <c r="AV164" s="11">
        <f t="shared" si="2170"/>
        <v>22525.533597833553</v>
      </c>
      <c r="AW164" s="6">
        <f t="shared" si="2197"/>
        <v>5080.5833333333348</v>
      </c>
      <c r="AX164" s="11">
        <f t="shared" si="2171"/>
        <v>22525.533597833553</v>
      </c>
      <c r="AY164" s="6">
        <f t="shared" ref="AY164:BA164" si="2198">AY163+(365/12)</f>
        <v>5080.5833333333348</v>
      </c>
      <c r="AZ164" s="11">
        <f t="shared" si="2173"/>
        <v>22525.533597833553</v>
      </c>
      <c r="BA164" s="6">
        <f t="shared" si="2198"/>
        <v>5080.5833333333348</v>
      </c>
      <c r="BB164" s="11">
        <f t="shared" si="2174"/>
        <v>22525.533597833553</v>
      </c>
      <c r="BC164" s="6">
        <f t="shared" ref="BC164:BE164" si="2199">BC163+(365/12)</f>
        <v>5080.5833333333348</v>
      </c>
      <c r="BD164" s="11">
        <f t="shared" si="2176"/>
        <v>22525.533597833553</v>
      </c>
      <c r="BE164" s="6">
        <f t="shared" si="2199"/>
        <v>5080.5833333333348</v>
      </c>
      <c r="BF164" s="11">
        <f t="shared" si="2177"/>
        <v>22525.533597833553</v>
      </c>
      <c r="BG164" s="6">
        <f t="shared" ref="BG164:BI164" si="2200">BG163+(365/12)</f>
        <v>5080.5833333333348</v>
      </c>
      <c r="BH164" s="11">
        <f t="shared" si="2179"/>
        <v>22525.533597833553</v>
      </c>
      <c r="BI164" s="6">
        <f t="shared" si="2200"/>
        <v>5080.5833333333348</v>
      </c>
      <c r="BJ164" s="11">
        <f t="shared" si="2180"/>
        <v>22525.533597833553</v>
      </c>
      <c r="BK164" s="6">
        <f t="shared" ref="BK164:BM164" si="2201">BK163+(365/12)</f>
        <v>5080.5833333333348</v>
      </c>
      <c r="BL164" s="11">
        <f t="shared" si="2182"/>
        <v>22525.533597833553</v>
      </c>
      <c r="BM164" s="6">
        <f t="shared" si="2201"/>
        <v>5080.5833333333348</v>
      </c>
      <c r="BN164" s="11">
        <f t="shared" si="2183"/>
        <v>22525.533597833553</v>
      </c>
      <c r="BO164" s="6">
        <f t="shared" ref="BO164:BQ164" si="2202">BO163+(365/12)</f>
        <v>5080.5833333333348</v>
      </c>
      <c r="BP164" s="11">
        <f t="shared" si="2185"/>
        <v>22525.533597833553</v>
      </c>
      <c r="BQ164" s="6">
        <f t="shared" si="2202"/>
        <v>5080.5833333333348</v>
      </c>
      <c r="BR164" s="11">
        <f t="shared" si="2186"/>
        <v>22525.533597833553</v>
      </c>
      <c r="BS164" s="6">
        <f t="shared" ref="BS164:BU164" si="2203">BS163+(365/12)</f>
        <v>5080.5833333333348</v>
      </c>
      <c r="BT164" s="11">
        <f t="shared" si="2188"/>
        <v>22525.533597833553</v>
      </c>
      <c r="BU164" s="6">
        <f t="shared" si="2203"/>
        <v>5080.5833333333348</v>
      </c>
      <c r="BV164" s="11">
        <f t="shared" si="2189"/>
        <v>22525.533597833553</v>
      </c>
      <c r="BW164" s="6">
        <f t="shared" si="1736"/>
        <v>5080.5833333333348</v>
      </c>
      <c r="BX164" s="11">
        <f t="shared" si="2190"/>
        <v>22525.533597833553</v>
      </c>
      <c r="BY164" s="82">
        <f t="shared" si="1736"/>
        <v>5080.5833333333348</v>
      </c>
      <c r="BZ164" s="11">
        <f t="shared" si="2191"/>
        <v>22525.533597833553</v>
      </c>
      <c r="CA164" s="4"/>
    </row>
    <row r="165" spans="1:79">
      <c r="A165" s="1" t="str">
        <f t="shared" si="1961"/>
        <v/>
      </c>
      <c r="B165" s="1">
        <f t="shared" si="1788"/>
        <v>159</v>
      </c>
      <c r="C165" s="13">
        <f t="shared" si="1802"/>
        <v>0</v>
      </c>
      <c r="D165" s="2">
        <f t="shared" si="1803"/>
        <v>0</v>
      </c>
      <c r="E165" s="15">
        <f t="shared" si="1773"/>
        <v>0</v>
      </c>
      <c r="F165" s="15">
        <f t="shared" si="2124"/>
        <v>0</v>
      </c>
      <c r="G165" s="21">
        <f t="shared" si="2125"/>
        <v>0</v>
      </c>
      <c r="H165" s="19">
        <f>'rent cash flow (do not modify)'!D164</f>
        <v>37000</v>
      </c>
      <c r="I165" s="22">
        <f>'rent cash flow (do not modify)'!E164</f>
        <v>37000</v>
      </c>
      <c r="J165" s="21">
        <f t="shared" si="1789"/>
        <v>5690.4664021664476</v>
      </c>
      <c r="K165" s="15">
        <f t="shared" si="1804"/>
        <v>416.66666666666669</v>
      </c>
      <c r="L165" s="15">
        <f t="shared" si="1805"/>
        <v>83.333333333333329</v>
      </c>
      <c r="M165" s="16">
        <f t="shared" si="1806"/>
        <v>166.66666666666666</v>
      </c>
      <c r="N165" s="15">
        <f t="shared" si="1807"/>
        <v>83.333333333333329</v>
      </c>
      <c r="O165" s="7">
        <f t="shared" si="2126"/>
        <v>10999.999999999998</v>
      </c>
      <c r="P165" s="15">
        <f t="shared" si="1774"/>
        <v>28966</v>
      </c>
      <c r="Q165" s="21">
        <f t="shared" si="1775"/>
        <v>22525.533597833553</v>
      </c>
      <c r="R165" s="4"/>
      <c r="S165" s="6">
        <f t="shared" si="1808"/>
        <v>5111.0000000000018</v>
      </c>
      <c r="T165" s="10"/>
      <c r="U165" s="6">
        <f t="shared" si="1808"/>
        <v>5111.0000000000018</v>
      </c>
      <c r="W165" s="6">
        <f t="shared" si="1808"/>
        <v>5111.0000000000018</v>
      </c>
      <c r="Y165" s="6">
        <f t="shared" si="1809"/>
        <v>5111.0000000000018</v>
      </c>
      <c r="AA165" s="6">
        <f t="shared" ref="AA165:AC165" si="2204">AA164+(365/12)</f>
        <v>5111.0000000000018</v>
      </c>
      <c r="AC165" s="6">
        <f t="shared" si="2204"/>
        <v>5111.0000000000018</v>
      </c>
      <c r="AE165" s="6">
        <f t="shared" ref="AE165:AG165" si="2205">AE164+(365/12)</f>
        <v>5111.0000000000018</v>
      </c>
      <c r="AG165" s="6">
        <f t="shared" si="2205"/>
        <v>5111.0000000000018</v>
      </c>
      <c r="AI165" s="6">
        <f t="shared" ref="AI165:AK165" si="2206">AI164+(365/12)</f>
        <v>5111.0000000000018</v>
      </c>
      <c r="AK165" s="6">
        <f t="shared" si="2206"/>
        <v>5111.0000000000018</v>
      </c>
      <c r="AM165" s="6">
        <f t="shared" ref="AM165:AO165" si="2207">AM164+(365/12)</f>
        <v>5111.0000000000018</v>
      </c>
      <c r="AO165" s="6">
        <f t="shared" si="2207"/>
        <v>5111.0000000000018</v>
      </c>
      <c r="AQ165" s="6">
        <f t="shared" ref="AQ165:AS165" si="2208">AQ164+(365/12)</f>
        <v>5111.0000000000018</v>
      </c>
      <c r="AS165" s="6">
        <f t="shared" si="2208"/>
        <v>5111.0000000000018</v>
      </c>
      <c r="AT165" s="11">
        <f t="shared" si="2168"/>
        <v>22525.533597833553</v>
      </c>
      <c r="AU165" s="6">
        <f t="shared" ref="AU165:AW165" si="2209">AU164+(365/12)</f>
        <v>5111.0000000000018</v>
      </c>
      <c r="AV165" s="11">
        <f t="shared" si="2170"/>
        <v>22525.533597833553</v>
      </c>
      <c r="AW165" s="6">
        <f t="shared" si="2209"/>
        <v>5111.0000000000018</v>
      </c>
      <c r="AX165" s="11">
        <f t="shared" si="2171"/>
        <v>22525.533597833553</v>
      </c>
      <c r="AY165" s="6">
        <f t="shared" ref="AY165:BA165" si="2210">AY164+(365/12)</f>
        <v>5111.0000000000018</v>
      </c>
      <c r="AZ165" s="11">
        <f t="shared" si="2173"/>
        <v>22525.533597833553</v>
      </c>
      <c r="BA165" s="6">
        <f t="shared" si="2210"/>
        <v>5111.0000000000018</v>
      </c>
      <c r="BB165" s="11">
        <f t="shared" si="2174"/>
        <v>22525.533597833553</v>
      </c>
      <c r="BC165" s="6">
        <f t="shared" ref="BC165:BE165" si="2211">BC164+(365/12)</f>
        <v>5111.0000000000018</v>
      </c>
      <c r="BD165" s="11">
        <f t="shared" si="2176"/>
        <v>22525.533597833553</v>
      </c>
      <c r="BE165" s="6">
        <f t="shared" si="2211"/>
        <v>5111.0000000000018</v>
      </c>
      <c r="BF165" s="11">
        <f t="shared" si="2177"/>
        <v>22525.533597833553</v>
      </c>
      <c r="BG165" s="6">
        <f t="shared" ref="BG165:BI165" si="2212">BG164+(365/12)</f>
        <v>5111.0000000000018</v>
      </c>
      <c r="BH165" s="11">
        <f t="shared" si="2179"/>
        <v>22525.533597833553</v>
      </c>
      <c r="BI165" s="6">
        <f t="shared" si="2212"/>
        <v>5111.0000000000018</v>
      </c>
      <c r="BJ165" s="11">
        <f t="shared" si="2180"/>
        <v>22525.533597833553</v>
      </c>
      <c r="BK165" s="6">
        <f t="shared" ref="BK165:BM165" si="2213">BK164+(365/12)</f>
        <v>5111.0000000000018</v>
      </c>
      <c r="BL165" s="11">
        <f t="shared" si="2182"/>
        <v>22525.533597833553</v>
      </c>
      <c r="BM165" s="6">
        <f t="shared" si="2213"/>
        <v>5111.0000000000018</v>
      </c>
      <c r="BN165" s="11">
        <f t="shared" si="2183"/>
        <v>22525.533597833553</v>
      </c>
      <c r="BO165" s="6">
        <f t="shared" ref="BO165:BQ165" si="2214">BO164+(365/12)</f>
        <v>5111.0000000000018</v>
      </c>
      <c r="BP165" s="11">
        <f t="shared" si="2185"/>
        <v>22525.533597833553</v>
      </c>
      <c r="BQ165" s="6">
        <f t="shared" si="2214"/>
        <v>5111.0000000000018</v>
      </c>
      <c r="BR165" s="11">
        <f t="shared" si="2186"/>
        <v>22525.533597833553</v>
      </c>
      <c r="BS165" s="6">
        <f t="shared" ref="BS165:BU165" si="2215">BS164+(365/12)</f>
        <v>5111.0000000000018</v>
      </c>
      <c r="BT165" s="11">
        <f t="shared" si="2188"/>
        <v>22525.533597833553</v>
      </c>
      <c r="BU165" s="6">
        <f t="shared" si="2215"/>
        <v>5111.0000000000018</v>
      </c>
      <c r="BV165" s="11">
        <f t="shared" si="2189"/>
        <v>22525.533597833553</v>
      </c>
      <c r="BW165" s="6">
        <f t="shared" si="1736"/>
        <v>5111.0000000000018</v>
      </c>
      <c r="BX165" s="11">
        <f t="shared" si="2190"/>
        <v>22525.533597833553</v>
      </c>
      <c r="BY165" s="82">
        <f t="shared" si="1736"/>
        <v>5111.0000000000018</v>
      </c>
      <c r="BZ165" s="11">
        <f t="shared" si="2191"/>
        <v>22525.533597833553</v>
      </c>
      <c r="CA165" s="4"/>
    </row>
    <row r="166" spans="1:79">
      <c r="A166" s="1" t="str">
        <f t="shared" si="1961"/>
        <v/>
      </c>
      <c r="B166" s="1">
        <f t="shared" si="1788"/>
        <v>160</v>
      </c>
      <c r="C166" s="13">
        <f t="shared" si="1802"/>
        <v>0</v>
      </c>
      <c r="D166" s="2">
        <f t="shared" si="1803"/>
        <v>0</v>
      </c>
      <c r="E166" s="15">
        <f t="shared" si="1773"/>
        <v>0</v>
      </c>
      <c r="F166" s="15">
        <f t="shared" si="2124"/>
        <v>0</v>
      </c>
      <c r="G166" s="21">
        <f t="shared" si="2125"/>
        <v>0</v>
      </c>
      <c r="H166" s="19">
        <f>'rent cash flow (do not modify)'!D165</f>
        <v>37000</v>
      </c>
      <c r="I166" s="22">
        <f>'rent cash flow (do not modify)'!E165</f>
        <v>37000</v>
      </c>
      <c r="J166" s="21">
        <f t="shared" si="1789"/>
        <v>5690.4664021664476</v>
      </c>
      <c r="K166" s="15">
        <f t="shared" si="1804"/>
        <v>416.66666666666669</v>
      </c>
      <c r="L166" s="15">
        <f t="shared" si="1805"/>
        <v>83.333333333333329</v>
      </c>
      <c r="M166" s="16">
        <f t="shared" si="1806"/>
        <v>166.66666666666666</v>
      </c>
      <c r="N166" s="15">
        <f t="shared" si="1807"/>
        <v>83.333333333333329</v>
      </c>
      <c r="O166" s="7">
        <f t="shared" si="2126"/>
        <v>10999.999999999998</v>
      </c>
      <c r="P166" s="15">
        <f t="shared" si="1774"/>
        <v>28966</v>
      </c>
      <c r="Q166" s="21">
        <f t="shared" si="1775"/>
        <v>22525.533597833553</v>
      </c>
      <c r="R166" s="4"/>
      <c r="S166" s="6">
        <f t="shared" si="1808"/>
        <v>5141.4166666666688</v>
      </c>
      <c r="T166" s="10"/>
      <c r="U166" s="6">
        <f t="shared" si="1808"/>
        <v>5141.4166666666688</v>
      </c>
      <c r="W166" s="6">
        <f t="shared" si="1808"/>
        <v>5141.4166666666688</v>
      </c>
      <c r="Y166" s="6">
        <f t="shared" si="1809"/>
        <v>5141.4166666666688</v>
      </c>
      <c r="AA166" s="6">
        <f t="shared" ref="AA166:AC166" si="2216">AA165+(365/12)</f>
        <v>5141.4166666666688</v>
      </c>
      <c r="AC166" s="6">
        <f t="shared" si="2216"/>
        <v>5141.4166666666688</v>
      </c>
      <c r="AE166" s="6">
        <f t="shared" ref="AE166:AG166" si="2217">AE165+(365/12)</f>
        <v>5141.4166666666688</v>
      </c>
      <c r="AG166" s="6">
        <f t="shared" si="2217"/>
        <v>5141.4166666666688</v>
      </c>
      <c r="AI166" s="6">
        <f t="shared" ref="AI166:AK166" si="2218">AI165+(365/12)</f>
        <v>5141.4166666666688</v>
      </c>
      <c r="AK166" s="6">
        <f t="shared" si="2218"/>
        <v>5141.4166666666688</v>
      </c>
      <c r="AM166" s="6">
        <f t="shared" ref="AM166:AO166" si="2219">AM165+(365/12)</f>
        <v>5141.4166666666688</v>
      </c>
      <c r="AO166" s="6">
        <f t="shared" si="2219"/>
        <v>5141.4166666666688</v>
      </c>
      <c r="AQ166" s="6">
        <f t="shared" ref="AQ166:AS166" si="2220">AQ165+(365/12)</f>
        <v>5141.4166666666688</v>
      </c>
      <c r="AS166" s="6">
        <f t="shared" si="2220"/>
        <v>5141.4166666666688</v>
      </c>
      <c r="AT166" s="11">
        <f t="shared" si="2168"/>
        <v>22525.533597833553</v>
      </c>
      <c r="AU166" s="6">
        <f t="shared" ref="AU166:AW166" si="2221">AU165+(365/12)</f>
        <v>5141.4166666666688</v>
      </c>
      <c r="AV166" s="11">
        <f t="shared" si="2170"/>
        <v>22525.533597833553</v>
      </c>
      <c r="AW166" s="6">
        <f t="shared" si="2221"/>
        <v>5141.4166666666688</v>
      </c>
      <c r="AX166" s="11">
        <f t="shared" si="2171"/>
        <v>22525.533597833553</v>
      </c>
      <c r="AY166" s="6">
        <f t="shared" ref="AY166:BA166" si="2222">AY165+(365/12)</f>
        <v>5141.4166666666688</v>
      </c>
      <c r="AZ166" s="11">
        <f t="shared" si="2173"/>
        <v>22525.533597833553</v>
      </c>
      <c r="BA166" s="6">
        <f t="shared" si="2222"/>
        <v>5141.4166666666688</v>
      </c>
      <c r="BB166" s="11">
        <f t="shared" si="2174"/>
        <v>22525.533597833553</v>
      </c>
      <c r="BC166" s="6">
        <f t="shared" ref="BC166:BE166" si="2223">BC165+(365/12)</f>
        <v>5141.4166666666688</v>
      </c>
      <c r="BD166" s="11">
        <f t="shared" si="2176"/>
        <v>22525.533597833553</v>
      </c>
      <c r="BE166" s="6">
        <f t="shared" si="2223"/>
        <v>5141.4166666666688</v>
      </c>
      <c r="BF166" s="11">
        <f t="shared" si="2177"/>
        <v>22525.533597833553</v>
      </c>
      <c r="BG166" s="6">
        <f t="shared" ref="BG166:BI166" si="2224">BG165+(365/12)</f>
        <v>5141.4166666666688</v>
      </c>
      <c r="BH166" s="11">
        <f t="shared" si="2179"/>
        <v>22525.533597833553</v>
      </c>
      <c r="BI166" s="6">
        <f t="shared" si="2224"/>
        <v>5141.4166666666688</v>
      </c>
      <c r="BJ166" s="11">
        <f t="shared" si="2180"/>
        <v>22525.533597833553</v>
      </c>
      <c r="BK166" s="6">
        <f t="shared" ref="BK166:BM166" si="2225">BK165+(365/12)</f>
        <v>5141.4166666666688</v>
      </c>
      <c r="BL166" s="11">
        <f t="shared" si="2182"/>
        <v>22525.533597833553</v>
      </c>
      <c r="BM166" s="6">
        <f t="shared" si="2225"/>
        <v>5141.4166666666688</v>
      </c>
      <c r="BN166" s="11">
        <f t="shared" si="2183"/>
        <v>22525.533597833553</v>
      </c>
      <c r="BO166" s="6">
        <f t="shared" ref="BO166:BQ166" si="2226">BO165+(365/12)</f>
        <v>5141.4166666666688</v>
      </c>
      <c r="BP166" s="11">
        <f t="shared" si="2185"/>
        <v>22525.533597833553</v>
      </c>
      <c r="BQ166" s="6">
        <f t="shared" si="2226"/>
        <v>5141.4166666666688</v>
      </c>
      <c r="BR166" s="11">
        <f t="shared" si="2186"/>
        <v>22525.533597833553</v>
      </c>
      <c r="BS166" s="6">
        <f t="shared" ref="BS166:BU166" si="2227">BS165+(365/12)</f>
        <v>5141.4166666666688</v>
      </c>
      <c r="BT166" s="11">
        <f t="shared" si="2188"/>
        <v>22525.533597833553</v>
      </c>
      <c r="BU166" s="6">
        <f t="shared" si="2227"/>
        <v>5141.4166666666688</v>
      </c>
      <c r="BV166" s="11">
        <f t="shared" si="2189"/>
        <v>22525.533597833553</v>
      </c>
      <c r="BW166" s="6">
        <f t="shared" si="1736"/>
        <v>5141.4166666666688</v>
      </c>
      <c r="BX166" s="11">
        <f t="shared" si="2190"/>
        <v>22525.533597833553</v>
      </c>
      <c r="BY166" s="82">
        <f t="shared" si="1736"/>
        <v>5141.4166666666688</v>
      </c>
      <c r="BZ166" s="11">
        <f t="shared" si="2191"/>
        <v>22525.533597833553</v>
      </c>
      <c r="CA166" s="4"/>
    </row>
    <row r="167" spans="1:79">
      <c r="A167" s="1" t="str">
        <f t="shared" si="1961"/>
        <v/>
      </c>
      <c r="B167" s="1">
        <f t="shared" si="1788"/>
        <v>161</v>
      </c>
      <c r="C167" s="13">
        <f t="shared" si="1802"/>
        <v>0</v>
      </c>
      <c r="D167" s="2">
        <f t="shared" si="1803"/>
        <v>0</v>
      </c>
      <c r="E167" s="15">
        <f t="shared" si="1773"/>
        <v>0</v>
      </c>
      <c r="F167" s="15">
        <f t="shared" si="2124"/>
        <v>0</v>
      </c>
      <c r="G167" s="21">
        <f t="shared" si="2125"/>
        <v>0</v>
      </c>
      <c r="H167" s="19">
        <f>'rent cash flow (do not modify)'!D166</f>
        <v>0</v>
      </c>
      <c r="I167" s="22">
        <f>'rent cash flow (do not modify)'!E166</f>
        <v>37000</v>
      </c>
      <c r="J167" s="21">
        <f t="shared" si="1789"/>
        <v>5690.4664021664476</v>
      </c>
      <c r="K167" s="15">
        <f t="shared" si="1804"/>
        <v>416.66666666666669</v>
      </c>
      <c r="L167" s="15">
        <f t="shared" si="1805"/>
        <v>83.333333333333329</v>
      </c>
      <c r="M167" s="16">
        <f t="shared" si="1806"/>
        <v>166.66666666666666</v>
      </c>
      <c r="N167" s="15">
        <f t="shared" si="1807"/>
        <v>83.333333333333329</v>
      </c>
      <c r="O167" s="7">
        <f t="shared" si="2126"/>
        <v>10999.999999999998</v>
      </c>
      <c r="P167" s="15">
        <f t="shared" si="1774"/>
        <v>-3398.9999999999995</v>
      </c>
      <c r="Q167" s="21">
        <f t="shared" si="1775"/>
        <v>-6440.4664021664476</v>
      </c>
      <c r="R167" s="4"/>
      <c r="S167" s="6">
        <f t="shared" si="1808"/>
        <v>5171.8333333333358</v>
      </c>
      <c r="T167" s="10"/>
      <c r="U167" s="6">
        <f t="shared" si="1808"/>
        <v>5171.8333333333358</v>
      </c>
      <c r="W167" s="6">
        <f t="shared" si="1808"/>
        <v>5171.8333333333358</v>
      </c>
      <c r="Y167" s="6">
        <f t="shared" si="1809"/>
        <v>5171.8333333333358</v>
      </c>
      <c r="AA167" s="6">
        <f t="shared" ref="AA167:AC167" si="2228">AA166+(365/12)</f>
        <v>5171.8333333333358</v>
      </c>
      <c r="AC167" s="6">
        <f t="shared" si="2228"/>
        <v>5171.8333333333358</v>
      </c>
      <c r="AE167" s="6">
        <f t="shared" ref="AE167:AG167" si="2229">AE166+(365/12)</f>
        <v>5171.8333333333358</v>
      </c>
      <c r="AG167" s="6">
        <f t="shared" si="2229"/>
        <v>5171.8333333333358</v>
      </c>
      <c r="AI167" s="6">
        <f t="shared" ref="AI167:AK167" si="2230">AI166+(365/12)</f>
        <v>5171.8333333333358</v>
      </c>
      <c r="AK167" s="6">
        <f t="shared" si="2230"/>
        <v>5171.8333333333358</v>
      </c>
      <c r="AM167" s="6">
        <f t="shared" ref="AM167:AO167" si="2231">AM166+(365/12)</f>
        <v>5171.8333333333358</v>
      </c>
      <c r="AO167" s="6">
        <f t="shared" si="2231"/>
        <v>5171.8333333333358</v>
      </c>
      <c r="AQ167" s="6">
        <f t="shared" ref="AQ167:AS167" si="2232">AQ166+(365/12)</f>
        <v>5171.8333333333358</v>
      </c>
      <c r="AS167" s="6">
        <f t="shared" si="2232"/>
        <v>5171.8333333333358</v>
      </c>
      <c r="AT167" s="11">
        <f t="shared" si="2168"/>
        <v>-6440.4664021664476</v>
      </c>
      <c r="AU167" s="6">
        <f t="shared" ref="AU167:AW167" si="2233">AU166+(365/12)</f>
        <v>5171.8333333333358</v>
      </c>
      <c r="AV167" s="11">
        <f t="shared" si="2170"/>
        <v>-6440.4664021664476</v>
      </c>
      <c r="AW167" s="6">
        <f t="shared" si="2233"/>
        <v>5171.8333333333358</v>
      </c>
      <c r="AX167" s="11">
        <f t="shared" si="2171"/>
        <v>-6440.4664021664476</v>
      </c>
      <c r="AY167" s="6">
        <f t="shared" ref="AY167:BA167" si="2234">AY166+(365/12)</f>
        <v>5171.8333333333358</v>
      </c>
      <c r="AZ167" s="11">
        <f t="shared" si="2173"/>
        <v>-6440.4664021664476</v>
      </c>
      <c r="BA167" s="6">
        <f t="shared" si="2234"/>
        <v>5171.8333333333358</v>
      </c>
      <c r="BB167" s="11">
        <f t="shared" si="2174"/>
        <v>-6440.4664021664476</v>
      </c>
      <c r="BC167" s="6">
        <f t="shared" ref="BC167:BE167" si="2235">BC166+(365/12)</f>
        <v>5171.8333333333358</v>
      </c>
      <c r="BD167" s="11">
        <f t="shared" si="2176"/>
        <v>-6440.4664021664476</v>
      </c>
      <c r="BE167" s="6">
        <f t="shared" si="2235"/>
        <v>5171.8333333333358</v>
      </c>
      <c r="BF167" s="11">
        <f t="shared" si="2177"/>
        <v>-6440.4664021664476</v>
      </c>
      <c r="BG167" s="6">
        <f t="shared" ref="BG167:BI167" si="2236">BG166+(365/12)</f>
        <v>5171.8333333333358</v>
      </c>
      <c r="BH167" s="11">
        <f t="shared" si="2179"/>
        <v>-6440.4664021664476</v>
      </c>
      <c r="BI167" s="6">
        <f t="shared" si="2236"/>
        <v>5171.8333333333358</v>
      </c>
      <c r="BJ167" s="11">
        <f t="shared" si="2180"/>
        <v>-6440.4664021664476</v>
      </c>
      <c r="BK167" s="6">
        <f t="shared" ref="BK167:BM167" si="2237">BK166+(365/12)</f>
        <v>5171.8333333333358</v>
      </c>
      <c r="BL167" s="11">
        <f t="shared" si="2182"/>
        <v>-6440.4664021664476</v>
      </c>
      <c r="BM167" s="6">
        <f t="shared" si="2237"/>
        <v>5171.8333333333358</v>
      </c>
      <c r="BN167" s="11">
        <f t="shared" si="2183"/>
        <v>-6440.4664021664476</v>
      </c>
      <c r="BO167" s="6">
        <f t="shared" ref="BO167:BQ167" si="2238">BO166+(365/12)</f>
        <v>5171.8333333333358</v>
      </c>
      <c r="BP167" s="11">
        <f t="shared" si="2185"/>
        <v>-6440.4664021664476</v>
      </c>
      <c r="BQ167" s="6">
        <f t="shared" si="2238"/>
        <v>5171.8333333333358</v>
      </c>
      <c r="BR167" s="11">
        <f t="shared" si="2186"/>
        <v>-6440.4664021664476</v>
      </c>
      <c r="BS167" s="6">
        <f t="shared" ref="BS167:BU167" si="2239">BS166+(365/12)</f>
        <v>5171.8333333333358</v>
      </c>
      <c r="BT167" s="11">
        <f t="shared" si="2188"/>
        <v>-6440.4664021664476</v>
      </c>
      <c r="BU167" s="6">
        <f t="shared" si="2239"/>
        <v>5171.8333333333358</v>
      </c>
      <c r="BV167" s="11">
        <f t="shared" si="2189"/>
        <v>-6440.4664021664476</v>
      </c>
      <c r="BW167" s="6">
        <f t="shared" si="1736"/>
        <v>5171.8333333333358</v>
      </c>
      <c r="BX167" s="11">
        <f t="shared" si="2190"/>
        <v>-6440.4664021664476</v>
      </c>
      <c r="BY167" s="82">
        <f t="shared" si="1736"/>
        <v>5171.8333333333358</v>
      </c>
      <c r="BZ167" s="11">
        <f t="shared" si="2191"/>
        <v>-6440.4664021664476</v>
      </c>
      <c r="CA167" s="4"/>
    </row>
    <row r="168" spans="1:79">
      <c r="A168" s="1" t="str">
        <f t="shared" si="1961"/>
        <v/>
      </c>
      <c r="B168" s="1">
        <f t="shared" si="1788"/>
        <v>162</v>
      </c>
      <c r="C168" s="13">
        <f t="shared" si="1802"/>
        <v>0</v>
      </c>
      <c r="D168" s="2">
        <f t="shared" si="1803"/>
        <v>0</v>
      </c>
      <c r="E168" s="15">
        <f t="shared" si="1773"/>
        <v>0</v>
      </c>
      <c r="F168" s="15">
        <f t="shared" si="2124"/>
        <v>0</v>
      </c>
      <c r="G168" s="21">
        <f t="shared" si="2125"/>
        <v>0</v>
      </c>
      <c r="H168" s="19">
        <f>'rent cash flow (do not modify)'!D167</f>
        <v>0</v>
      </c>
      <c r="I168" s="22">
        <f>'rent cash flow (do not modify)'!E167</f>
        <v>37000</v>
      </c>
      <c r="J168" s="21">
        <f t="shared" si="1789"/>
        <v>5690.4664021664476</v>
      </c>
      <c r="K168" s="15">
        <f t="shared" si="1804"/>
        <v>416.66666666666669</v>
      </c>
      <c r="L168" s="15">
        <f t="shared" si="1805"/>
        <v>83.333333333333329</v>
      </c>
      <c r="M168" s="16">
        <f t="shared" si="1806"/>
        <v>166.66666666666666</v>
      </c>
      <c r="N168" s="15">
        <f t="shared" si="1807"/>
        <v>83.333333333333329</v>
      </c>
      <c r="O168" s="7">
        <f t="shared" si="2126"/>
        <v>10999.999999999998</v>
      </c>
      <c r="P168" s="15">
        <f t="shared" si="1774"/>
        <v>-3398.9999999999995</v>
      </c>
      <c r="Q168" s="21">
        <f t="shared" si="1775"/>
        <v>-6440.4664021664476</v>
      </c>
      <c r="R168" s="4"/>
      <c r="S168" s="6">
        <f t="shared" si="1808"/>
        <v>5202.2500000000027</v>
      </c>
      <c r="T168" s="10"/>
      <c r="U168" s="6">
        <f t="shared" si="1808"/>
        <v>5202.2500000000027</v>
      </c>
      <c r="W168" s="6">
        <f t="shared" si="1808"/>
        <v>5202.2500000000027</v>
      </c>
      <c r="Y168" s="6">
        <f t="shared" si="1809"/>
        <v>5202.2500000000027</v>
      </c>
      <c r="AA168" s="6">
        <f t="shared" ref="AA168:AC168" si="2240">AA167+(365/12)</f>
        <v>5202.2500000000027</v>
      </c>
      <c r="AC168" s="6">
        <f t="shared" si="2240"/>
        <v>5202.2500000000027</v>
      </c>
      <c r="AE168" s="6">
        <f t="shared" ref="AE168:AG168" si="2241">AE167+(365/12)</f>
        <v>5202.2500000000027</v>
      </c>
      <c r="AG168" s="6">
        <f t="shared" si="2241"/>
        <v>5202.2500000000027</v>
      </c>
      <c r="AI168" s="6">
        <f t="shared" ref="AI168:AK168" si="2242">AI167+(365/12)</f>
        <v>5202.2500000000027</v>
      </c>
      <c r="AK168" s="6">
        <f t="shared" si="2242"/>
        <v>5202.2500000000027</v>
      </c>
      <c r="AM168" s="6">
        <f t="shared" ref="AM168:AO168" si="2243">AM167+(365/12)</f>
        <v>5202.2500000000027</v>
      </c>
      <c r="AO168" s="6">
        <f t="shared" si="2243"/>
        <v>5202.2500000000027</v>
      </c>
      <c r="AQ168" s="6">
        <f t="shared" ref="AQ168:AS168" si="2244">AQ167+(365/12)</f>
        <v>5202.2500000000027</v>
      </c>
      <c r="AS168" s="6">
        <f t="shared" si="2244"/>
        <v>5202.2500000000027</v>
      </c>
      <c r="AT168" s="11">
        <f t="shared" si="2168"/>
        <v>-6440.4664021664476</v>
      </c>
      <c r="AU168" s="6">
        <f t="shared" ref="AU168:AW168" si="2245">AU167+(365/12)</f>
        <v>5202.2500000000027</v>
      </c>
      <c r="AV168" s="11">
        <f t="shared" si="2170"/>
        <v>-6440.4664021664476</v>
      </c>
      <c r="AW168" s="6">
        <f t="shared" si="2245"/>
        <v>5202.2500000000027</v>
      </c>
      <c r="AX168" s="11">
        <f t="shared" si="2171"/>
        <v>-6440.4664021664476</v>
      </c>
      <c r="AY168" s="6">
        <f t="shared" ref="AY168:BA168" si="2246">AY167+(365/12)</f>
        <v>5202.2500000000027</v>
      </c>
      <c r="AZ168" s="11">
        <f t="shared" si="2173"/>
        <v>-6440.4664021664476</v>
      </c>
      <c r="BA168" s="6">
        <f t="shared" si="2246"/>
        <v>5202.2500000000027</v>
      </c>
      <c r="BB168" s="11">
        <f t="shared" si="2174"/>
        <v>-6440.4664021664476</v>
      </c>
      <c r="BC168" s="6">
        <f t="shared" ref="BC168:BE168" si="2247">BC167+(365/12)</f>
        <v>5202.2500000000027</v>
      </c>
      <c r="BD168" s="11">
        <f t="shared" si="2176"/>
        <v>-6440.4664021664476</v>
      </c>
      <c r="BE168" s="6">
        <f t="shared" si="2247"/>
        <v>5202.2500000000027</v>
      </c>
      <c r="BF168" s="11">
        <f t="shared" si="2177"/>
        <v>-6440.4664021664476</v>
      </c>
      <c r="BG168" s="6">
        <f t="shared" ref="BG168:BI168" si="2248">BG167+(365/12)</f>
        <v>5202.2500000000027</v>
      </c>
      <c r="BH168" s="11">
        <f t="shared" si="2179"/>
        <v>-6440.4664021664476</v>
      </c>
      <c r="BI168" s="6">
        <f t="shared" si="2248"/>
        <v>5202.2500000000027</v>
      </c>
      <c r="BJ168" s="11">
        <f t="shared" si="2180"/>
        <v>-6440.4664021664476</v>
      </c>
      <c r="BK168" s="6">
        <f t="shared" ref="BK168:BM168" si="2249">BK167+(365/12)</f>
        <v>5202.2500000000027</v>
      </c>
      <c r="BL168" s="11">
        <f t="shared" si="2182"/>
        <v>-6440.4664021664476</v>
      </c>
      <c r="BM168" s="6">
        <f t="shared" si="2249"/>
        <v>5202.2500000000027</v>
      </c>
      <c r="BN168" s="11">
        <f t="shared" si="2183"/>
        <v>-6440.4664021664476</v>
      </c>
      <c r="BO168" s="6">
        <f t="shared" ref="BO168:BQ168" si="2250">BO167+(365/12)</f>
        <v>5202.2500000000027</v>
      </c>
      <c r="BP168" s="11">
        <f t="shared" si="2185"/>
        <v>-6440.4664021664476</v>
      </c>
      <c r="BQ168" s="6">
        <f t="shared" si="2250"/>
        <v>5202.2500000000027</v>
      </c>
      <c r="BR168" s="11">
        <f t="shared" si="2186"/>
        <v>-6440.4664021664476</v>
      </c>
      <c r="BS168" s="6">
        <f t="shared" ref="BS168:BU168" si="2251">BS167+(365/12)</f>
        <v>5202.2500000000027</v>
      </c>
      <c r="BT168" s="11">
        <f t="shared" si="2188"/>
        <v>-6440.4664021664476</v>
      </c>
      <c r="BU168" s="6">
        <f t="shared" si="2251"/>
        <v>5202.2500000000027</v>
      </c>
      <c r="BV168" s="11">
        <f t="shared" si="2189"/>
        <v>-6440.4664021664476</v>
      </c>
      <c r="BW168" s="6">
        <f t="shared" si="1736"/>
        <v>5202.2500000000027</v>
      </c>
      <c r="BX168" s="11">
        <f t="shared" si="2190"/>
        <v>-6440.4664021664476</v>
      </c>
      <c r="BY168" s="82">
        <f t="shared" si="1736"/>
        <v>5202.2500000000027</v>
      </c>
      <c r="BZ168" s="11">
        <f t="shared" si="2191"/>
        <v>-6440.4664021664476</v>
      </c>
      <c r="CA168" s="4"/>
    </row>
    <row r="169" spans="1:79">
      <c r="A169" s="1" t="str">
        <f t="shared" si="1961"/>
        <v/>
      </c>
      <c r="B169" s="1">
        <f t="shared" si="1788"/>
        <v>163</v>
      </c>
      <c r="C169" s="13">
        <f t="shared" si="1802"/>
        <v>0</v>
      </c>
      <c r="D169" s="2">
        <f t="shared" si="1803"/>
        <v>0</v>
      </c>
      <c r="E169" s="15">
        <f t="shared" si="1773"/>
        <v>0</v>
      </c>
      <c r="F169" s="15">
        <f t="shared" si="2124"/>
        <v>0</v>
      </c>
      <c r="G169" s="21">
        <f t="shared" si="2125"/>
        <v>0</v>
      </c>
      <c r="H169" s="19">
        <f>'rent cash flow (do not modify)'!D168</f>
        <v>0</v>
      </c>
      <c r="I169" s="22">
        <f>'rent cash flow (do not modify)'!E168</f>
        <v>37000</v>
      </c>
      <c r="J169" s="21">
        <f t="shared" si="1789"/>
        <v>5690.4664021664476</v>
      </c>
      <c r="K169" s="15">
        <f t="shared" si="1804"/>
        <v>416.66666666666669</v>
      </c>
      <c r="L169" s="15">
        <f t="shared" si="1805"/>
        <v>83.333333333333329</v>
      </c>
      <c r="M169" s="16">
        <f t="shared" si="1806"/>
        <v>166.66666666666666</v>
      </c>
      <c r="N169" s="15">
        <f t="shared" si="1807"/>
        <v>83.333333333333329</v>
      </c>
      <c r="O169" s="7">
        <f t="shared" si="2126"/>
        <v>10999.999999999998</v>
      </c>
      <c r="P169" s="15">
        <f t="shared" si="1774"/>
        <v>-3398.9999999999995</v>
      </c>
      <c r="Q169" s="21">
        <f t="shared" si="1775"/>
        <v>-6440.4664021664476</v>
      </c>
      <c r="R169" s="4"/>
      <c r="S169" s="6">
        <f t="shared" si="1808"/>
        <v>5232.6666666666697</v>
      </c>
      <c r="T169" s="10"/>
      <c r="U169" s="6">
        <f t="shared" si="1808"/>
        <v>5232.6666666666697</v>
      </c>
      <c r="W169" s="6">
        <f t="shared" si="1808"/>
        <v>5232.6666666666697</v>
      </c>
      <c r="Y169" s="6">
        <f t="shared" si="1809"/>
        <v>5232.6666666666697</v>
      </c>
      <c r="AA169" s="6">
        <f t="shared" ref="AA169:AC169" si="2252">AA168+(365/12)</f>
        <v>5232.6666666666697</v>
      </c>
      <c r="AC169" s="6">
        <f t="shared" si="2252"/>
        <v>5232.6666666666697</v>
      </c>
      <c r="AE169" s="6">
        <f t="shared" ref="AE169:AG169" si="2253">AE168+(365/12)</f>
        <v>5232.6666666666697</v>
      </c>
      <c r="AG169" s="6">
        <f t="shared" si="2253"/>
        <v>5232.6666666666697</v>
      </c>
      <c r="AI169" s="6">
        <f t="shared" ref="AI169:AK169" si="2254">AI168+(365/12)</f>
        <v>5232.6666666666697</v>
      </c>
      <c r="AK169" s="6">
        <f t="shared" si="2254"/>
        <v>5232.6666666666697</v>
      </c>
      <c r="AM169" s="6">
        <f t="shared" ref="AM169:AO169" si="2255">AM168+(365/12)</f>
        <v>5232.6666666666697</v>
      </c>
      <c r="AO169" s="6">
        <f t="shared" si="2255"/>
        <v>5232.6666666666697</v>
      </c>
      <c r="AQ169" s="6">
        <f t="shared" ref="AQ169:AS169" si="2256">AQ168+(365/12)</f>
        <v>5232.6666666666697</v>
      </c>
      <c r="AS169" s="6">
        <f t="shared" si="2256"/>
        <v>5232.6666666666697</v>
      </c>
      <c r="AT169" s="11">
        <f t="shared" si="2168"/>
        <v>-6440.4664021664476</v>
      </c>
      <c r="AU169" s="6">
        <f t="shared" ref="AU169:AW169" si="2257">AU168+(365/12)</f>
        <v>5232.6666666666697</v>
      </c>
      <c r="AV169" s="11">
        <f t="shared" si="2170"/>
        <v>-6440.4664021664476</v>
      </c>
      <c r="AW169" s="6">
        <f t="shared" si="2257"/>
        <v>5232.6666666666697</v>
      </c>
      <c r="AX169" s="11">
        <f t="shared" si="2171"/>
        <v>-6440.4664021664476</v>
      </c>
      <c r="AY169" s="6">
        <f t="shared" ref="AY169:BA169" si="2258">AY168+(365/12)</f>
        <v>5232.6666666666697</v>
      </c>
      <c r="AZ169" s="11">
        <f t="shared" si="2173"/>
        <v>-6440.4664021664476</v>
      </c>
      <c r="BA169" s="6">
        <f t="shared" si="2258"/>
        <v>5232.6666666666697</v>
      </c>
      <c r="BB169" s="11">
        <f t="shared" si="2174"/>
        <v>-6440.4664021664476</v>
      </c>
      <c r="BC169" s="6">
        <f t="shared" ref="BC169:BE169" si="2259">BC168+(365/12)</f>
        <v>5232.6666666666697</v>
      </c>
      <c r="BD169" s="11">
        <f t="shared" si="2176"/>
        <v>-6440.4664021664476</v>
      </c>
      <c r="BE169" s="6">
        <f t="shared" si="2259"/>
        <v>5232.6666666666697</v>
      </c>
      <c r="BF169" s="11">
        <f t="shared" si="2177"/>
        <v>-6440.4664021664476</v>
      </c>
      <c r="BG169" s="6">
        <f t="shared" ref="BG169:BI169" si="2260">BG168+(365/12)</f>
        <v>5232.6666666666697</v>
      </c>
      <c r="BH169" s="11">
        <f t="shared" si="2179"/>
        <v>-6440.4664021664476</v>
      </c>
      <c r="BI169" s="6">
        <f t="shared" si="2260"/>
        <v>5232.6666666666697</v>
      </c>
      <c r="BJ169" s="11">
        <f t="shared" si="2180"/>
        <v>-6440.4664021664476</v>
      </c>
      <c r="BK169" s="6">
        <f t="shared" ref="BK169:BM169" si="2261">BK168+(365/12)</f>
        <v>5232.6666666666697</v>
      </c>
      <c r="BL169" s="11">
        <f t="shared" si="2182"/>
        <v>-6440.4664021664476</v>
      </c>
      <c r="BM169" s="6">
        <f t="shared" si="2261"/>
        <v>5232.6666666666697</v>
      </c>
      <c r="BN169" s="11">
        <f t="shared" si="2183"/>
        <v>-6440.4664021664476</v>
      </c>
      <c r="BO169" s="6">
        <f t="shared" ref="BO169:BQ169" si="2262">BO168+(365/12)</f>
        <v>5232.6666666666697</v>
      </c>
      <c r="BP169" s="11">
        <f t="shared" si="2185"/>
        <v>-6440.4664021664476</v>
      </c>
      <c r="BQ169" s="6">
        <f t="shared" si="2262"/>
        <v>5232.6666666666697</v>
      </c>
      <c r="BR169" s="11">
        <f t="shared" si="2186"/>
        <v>-6440.4664021664476</v>
      </c>
      <c r="BS169" s="6">
        <f t="shared" ref="BS169:BU169" si="2263">BS168+(365/12)</f>
        <v>5232.6666666666697</v>
      </c>
      <c r="BT169" s="11">
        <f t="shared" si="2188"/>
        <v>-6440.4664021664476</v>
      </c>
      <c r="BU169" s="6">
        <f t="shared" si="2263"/>
        <v>5232.6666666666697</v>
      </c>
      <c r="BV169" s="11">
        <f t="shared" si="2189"/>
        <v>-6440.4664021664476</v>
      </c>
      <c r="BW169" s="6">
        <f t="shared" si="1736"/>
        <v>5232.6666666666697</v>
      </c>
      <c r="BX169" s="11">
        <f t="shared" si="2190"/>
        <v>-6440.4664021664476</v>
      </c>
      <c r="BY169" s="82">
        <f t="shared" si="1736"/>
        <v>5232.6666666666697</v>
      </c>
      <c r="BZ169" s="11">
        <f t="shared" si="2191"/>
        <v>-6440.4664021664476</v>
      </c>
      <c r="CA169" s="4"/>
    </row>
    <row r="170" spans="1:79">
      <c r="A170" s="1" t="str">
        <f t="shared" si="1961"/>
        <v/>
      </c>
      <c r="B170" s="1">
        <f t="shared" si="1788"/>
        <v>164</v>
      </c>
      <c r="C170" s="13">
        <f t="shared" si="1802"/>
        <v>0</v>
      </c>
      <c r="D170" s="2">
        <f t="shared" si="1803"/>
        <v>0</v>
      </c>
      <c r="E170" s="15">
        <f t="shared" si="1773"/>
        <v>0</v>
      </c>
      <c r="F170" s="15">
        <f t="shared" si="2124"/>
        <v>0</v>
      </c>
      <c r="G170" s="21">
        <f t="shared" si="2125"/>
        <v>0</v>
      </c>
      <c r="H170" s="19">
        <f>'rent cash flow (do not modify)'!D169</f>
        <v>0</v>
      </c>
      <c r="I170" s="22">
        <f>'rent cash flow (do not modify)'!E169</f>
        <v>37000</v>
      </c>
      <c r="J170" s="21">
        <f t="shared" si="1789"/>
        <v>5690.4664021664476</v>
      </c>
      <c r="K170" s="15">
        <f t="shared" si="1804"/>
        <v>416.66666666666669</v>
      </c>
      <c r="L170" s="15">
        <f t="shared" si="1805"/>
        <v>83.333333333333329</v>
      </c>
      <c r="M170" s="16">
        <f t="shared" si="1806"/>
        <v>166.66666666666666</v>
      </c>
      <c r="N170" s="15">
        <f t="shared" si="1807"/>
        <v>83.333333333333329</v>
      </c>
      <c r="O170" s="7">
        <f t="shared" si="2126"/>
        <v>10999.999999999998</v>
      </c>
      <c r="P170" s="15">
        <f t="shared" si="1774"/>
        <v>-3398.9999999999995</v>
      </c>
      <c r="Q170" s="21">
        <f t="shared" si="1775"/>
        <v>-6440.4664021664476</v>
      </c>
      <c r="R170" s="4"/>
      <c r="S170" s="6">
        <f t="shared" si="1808"/>
        <v>5263.0833333333367</v>
      </c>
      <c r="T170" s="10"/>
      <c r="U170" s="6">
        <f t="shared" si="1808"/>
        <v>5263.0833333333367</v>
      </c>
      <c r="W170" s="6">
        <f t="shared" si="1808"/>
        <v>5263.0833333333367</v>
      </c>
      <c r="Y170" s="6">
        <f t="shared" si="1809"/>
        <v>5263.0833333333367</v>
      </c>
      <c r="AA170" s="6">
        <f t="shared" ref="AA170:AC170" si="2264">AA169+(365/12)</f>
        <v>5263.0833333333367</v>
      </c>
      <c r="AC170" s="6">
        <f t="shared" si="2264"/>
        <v>5263.0833333333367</v>
      </c>
      <c r="AE170" s="6">
        <f t="shared" ref="AE170:AG170" si="2265">AE169+(365/12)</f>
        <v>5263.0833333333367</v>
      </c>
      <c r="AG170" s="6">
        <f t="shared" si="2265"/>
        <v>5263.0833333333367</v>
      </c>
      <c r="AI170" s="6">
        <f t="shared" ref="AI170:AK170" si="2266">AI169+(365/12)</f>
        <v>5263.0833333333367</v>
      </c>
      <c r="AK170" s="6">
        <f t="shared" si="2266"/>
        <v>5263.0833333333367</v>
      </c>
      <c r="AM170" s="6">
        <f t="shared" ref="AM170:AO170" si="2267">AM169+(365/12)</f>
        <v>5263.0833333333367</v>
      </c>
      <c r="AO170" s="6">
        <f t="shared" si="2267"/>
        <v>5263.0833333333367</v>
      </c>
      <c r="AQ170" s="6">
        <f t="shared" ref="AQ170:AS170" si="2268">AQ169+(365/12)</f>
        <v>5263.0833333333367</v>
      </c>
      <c r="AS170" s="6">
        <f t="shared" si="2268"/>
        <v>5263.0833333333367</v>
      </c>
      <c r="AT170" s="11">
        <f t="shared" si="2168"/>
        <v>-6440.4664021664476</v>
      </c>
      <c r="AU170" s="6">
        <f t="shared" ref="AU170:AW170" si="2269">AU169+(365/12)</f>
        <v>5263.0833333333367</v>
      </c>
      <c r="AV170" s="11">
        <f t="shared" si="2170"/>
        <v>-6440.4664021664476</v>
      </c>
      <c r="AW170" s="6">
        <f t="shared" si="2269"/>
        <v>5263.0833333333367</v>
      </c>
      <c r="AX170" s="11">
        <f t="shared" si="2171"/>
        <v>-6440.4664021664476</v>
      </c>
      <c r="AY170" s="6">
        <f t="shared" ref="AY170:BA170" si="2270">AY169+(365/12)</f>
        <v>5263.0833333333367</v>
      </c>
      <c r="AZ170" s="11">
        <f t="shared" si="2173"/>
        <v>-6440.4664021664476</v>
      </c>
      <c r="BA170" s="6">
        <f t="shared" si="2270"/>
        <v>5263.0833333333367</v>
      </c>
      <c r="BB170" s="11">
        <f t="shared" si="2174"/>
        <v>-6440.4664021664476</v>
      </c>
      <c r="BC170" s="6">
        <f t="shared" ref="BC170:BE170" si="2271">BC169+(365/12)</f>
        <v>5263.0833333333367</v>
      </c>
      <c r="BD170" s="11">
        <f t="shared" si="2176"/>
        <v>-6440.4664021664476</v>
      </c>
      <c r="BE170" s="6">
        <f t="shared" si="2271"/>
        <v>5263.0833333333367</v>
      </c>
      <c r="BF170" s="11">
        <f t="shared" si="2177"/>
        <v>-6440.4664021664476</v>
      </c>
      <c r="BG170" s="6">
        <f t="shared" ref="BG170:BI170" si="2272">BG169+(365/12)</f>
        <v>5263.0833333333367</v>
      </c>
      <c r="BH170" s="11">
        <f t="shared" si="2179"/>
        <v>-6440.4664021664476</v>
      </c>
      <c r="BI170" s="6">
        <f t="shared" si="2272"/>
        <v>5263.0833333333367</v>
      </c>
      <c r="BJ170" s="11">
        <f t="shared" si="2180"/>
        <v>-6440.4664021664476</v>
      </c>
      <c r="BK170" s="6">
        <f t="shared" ref="BK170:BM170" si="2273">BK169+(365/12)</f>
        <v>5263.0833333333367</v>
      </c>
      <c r="BL170" s="11">
        <f t="shared" si="2182"/>
        <v>-6440.4664021664476</v>
      </c>
      <c r="BM170" s="6">
        <f t="shared" si="2273"/>
        <v>5263.0833333333367</v>
      </c>
      <c r="BN170" s="11">
        <f t="shared" si="2183"/>
        <v>-6440.4664021664476</v>
      </c>
      <c r="BO170" s="6">
        <f t="shared" ref="BO170:BQ170" si="2274">BO169+(365/12)</f>
        <v>5263.0833333333367</v>
      </c>
      <c r="BP170" s="11">
        <f t="shared" si="2185"/>
        <v>-6440.4664021664476</v>
      </c>
      <c r="BQ170" s="6">
        <f t="shared" si="2274"/>
        <v>5263.0833333333367</v>
      </c>
      <c r="BR170" s="11">
        <f t="shared" si="2186"/>
        <v>-6440.4664021664476</v>
      </c>
      <c r="BS170" s="6">
        <f t="shared" ref="BS170:BU170" si="2275">BS169+(365/12)</f>
        <v>5263.0833333333367</v>
      </c>
      <c r="BT170" s="11">
        <f t="shared" si="2188"/>
        <v>-6440.4664021664476</v>
      </c>
      <c r="BU170" s="6">
        <f t="shared" si="2275"/>
        <v>5263.0833333333367</v>
      </c>
      <c r="BV170" s="11">
        <f t="shared" si="2189"/>
        <v>-6440.4664021664476</v>
      </c>
      <c r="BW170" s="6">
        <f t="shared" si="1736"/>
        <v>5263.0833333333367</v>
      </c>
      <c r="BX170" s="11">
        <f t="shared" si="2190"/>
        <v>-6440.4664021664476</v>
      </c>
      <c r="BY170" s="82">
        <f t="shared" si="1736"/>
        <v>5263.0833333333367</v>
      </c>
      <c r="BZ170" s="11">
        <f t="shared" si="2191"/>
        <v>-6440.4664021664476</v>
      </c>
      <c r="CA170" s="4"/>
    </row>
    <row r="171" spans="1:79">
      <c r="A171" s="1" t="str">
        <f t="shared" si="1961"/>
        <v/>
      </c>
      <c r="B171" s="1">
        <f t="shared" si="1788"/>
        <v>165</v>
      </c>
      <c r="C171" s="13">
        <f t="shared" si="1802"/>
        <v>0</v>
      </c>
      <c r="D171" s="2">
        <f t="shared" si="1803"/>
        <v>0</v>
      </c>
      <c r="E171" s="15">
        <f t="shared" si="1773"/>
        <v>0</v>
      </c>
      <c r="F171" s="15">
        <f t="shared" si="2124"/>
        <v>0</v>
      </c>
      <c r="G171" s="21">
        <f t="shared" si="2125"/>
        <v>0</v>
      </c>
      <c r="H171" s="19">
        <f>'rent cash flow (do not modify)'!D170</f>
        <v>0</v>
      </c>
      <c r="I171" s="22">
        <f>'rent cash flow (do not modify)'!E170</f>
        <v>37000</v>
      </c>
      <c r="J171" s="21">
        <f t="shared" si="1789"/>
        <v>5690.4664021664476</v>
      </c>
      <c r="K171" s="15">
        <f t="shared" si="1804"/>
        <v>416.66666666666669</v>
      </c>
      <c r="L171" s="15">
        <f t="shared" si="1805"/>
        <v>83.333333333333329</v>
      </c>
      <c r="M171" s="16">
        <f t="shared" si="1806"/>
        <v>166.66666666666666</v>
      </c>
      <c r="N171" s="15">
        <f t="shared" si="1807"/>
        <v>83.333333333333329</v>
      </c>
      <c r="O171" s="7">
        <f t="shared" si="2126"/>
        <v>10999.999999999998</v>
      </c>
      <c r="P171" s="15">
        <f t="shared" si="1774"/>
        <v>-3398.9999999999995</v>
      </c>
      <c r="Q171" s="21">
        <f t="shared" si="1775"/>
        <v>-6440.4664021664476</v>
      </c>
      <c r="R171" s="4"/>
      <c r="S171" s="6">
        <f t="shared" si="1808"/>
        <v>5293.5000000000036</v>
      </c>
      <c r="T171" s="10"/>
      <c r="U171" s="6">
        <f t="shared" si="1808"/>
        <v>5293.5000000000036</v>
      </c>
      <c r="W171" s="6">
        <f t="shared" si="1808"/>
        <v>5293.5000000000036</v>
      </c>
      <c r="Y171" s="6">
        <f t="shared" si="1809"/>
        <v>5293.5000000000036</v>
      </c>
      <c r="AA171" s="6">
        <f t="shared" ref="AA171:AC171" si="2276">AA170+(365/12)</f>
        <v>5293.5000000000036</v>
      </c>
      <c r="AC171" s="6">
        <f t="shared" si="2276"/>
        <v>5293.5000000000036</v>
      </c>
      <c r="AE171" s="6">
        <f t="shared" ref="AE171:AG171" si="2277">AE170+(365/12)</f>
        <v>5293.5000000000036</v>
      </c>
      <c r="AG171" s="6">
        <f t="shared" si="2277"/>
        <v>5293.5000000000036</v>
      </c>
      <c r="AI171" s="6">
        <f t="shared" ref="AI171:AK171" si="2278">AI170+(365/12)</f>
        <v>5293.5000000000036</v>
      </c>
      <c r="AK171" s="6">
        <f t="shared" si="2278"/>
        <v>5293.5000000000036</v>
      </c>
      <c r="AM171" s="6">
        <f t="shared" ref="AM171:AO171" si="2279">AM170+(365/12)</f>
        <v>5293.5000000000036</v>
      </c>
      <c r="AO171" s="6">
        <f t="shared" si="2279"/>
        <v>5293.5000000000036</v>
      </c>
      <c r="AQ171" s="6">
        <f t="shared" ref="AQ171:AS171" si="2280">AQ170+(365/12)</f>
        <v>5293.5000000000036</v>
      </c>
      <c r="AS171" s="6">
        <f t="shared" si="2280"/>
        <v>5293.5000000000036</v>
      </c>
      <c r="AT171" s="11">
        <f t="shared" si="2168"/>
        <v>-6440.4664021664476</v>
      </c>
      <c r="AU171" s="6">
        <f t="shared" ref="AU171:AW171" si="2281">AU170+(365/12)</f>
        <v>5293.5000000000036</v>
      </c>
      <c r="AV171" s="11">
        <f t="shared" si="2170"/>
        <v>-6440.4664021664476</v>
      </c>
      <c r="AW171" s="6">
        <f t="shared" si="2281"/>
        <v>5293.5000000000036</v>
      </c>
      <c r="AX171" s="11">
        <f t="shared" si="2171"/>
        <v>-6440.4664021664476</v>
      </c>
      <c r="AY171" s="6">
        <f t="shared" ref="AY171:BA171" si="2282">AY170+(365/12)</f>
        <v>5293.5000000000036</v>
      </c>
      <c r="AZ171" s="11">
        <f t="shared" si="2173"/>
        <v>-6440.4664021664476</v>
      </c>
      <c r="BA171" s="6">
        <f t="shared" si="2282"/>
        <v>5293.5000000000036</v>
      </c>
      <c r="BB171" s="11">
        <f t="shared" si="2174"/>
        <v>-6440.4664021664476</v>
      </c>
      <c r="BC171" s="6">
        <f t="shared" ref="BC171:BE171" si="2283">BC170+(365/12)</f>
        <v>5293.5000000000036</v>
      </c>
      <c r="BD171" s="11">
        <f t="shared" si="2176"/>
        <v>-6440.4664021664476</v>
      </c>
      <c r="BE171" s="6">
        <f t="shared" si="2283"/>
        <v>5293.5000000000036</v>
      </c>
      <c r="BF171" s="11">
        <f t="shared" si="2177"/>
        <v>-6440.4664021664476</v>
      </c>
      <c r="BG171" s="6">
        <f t="shared" ref="BG171:BI171" si="2284">BG170+(365/12)</f>
        <v>5293.5000000000036</v>
      </c>
      <c r="BH171" s="11">
        <f t="shared" si="2179"/>
        <v>-6440.4664021664476</v>
      </c>
      <c r="BI171" s="6">
        <f t="shared" si="2284"/>
        <v>5293.5000000000036</v>
      </c>
      <c r="BJ171" s="11">
        <f t="shared" si="2180"/>
        <v>-6440.4664021664476</v>
      </c>
      <c r="BK171" s="6">
        <f t="shared" ref="BK171:BM171" si="2285">BK170+(365/12)</f>
        <v>5293.5000000000036</v>
      </c>
      <c r="BL171" s="11">
        <f t="shared" si="2182"/>
        <v>-6440.4664021664476</v>
      </c>
      <c r="BM171" s="6">
        <f t="shared" si="2285"/>
        <v>5293.5000000000036</v>
      </c>
      <c r="BN171" s="11">
        <f t="shared" si="2183"/>
        <v>-6440.4664021664476</v>
      </c>
      <c r="BO171" s="6">
        <f t="shared" ref="BO171:BQ171" si="2286">BO170+(365/12)</f>
        <v>5293.5000000000036</v>
      </c>
      <c r="BP171" s="11">
        <f t="shared" si="2185"/>
        <v>-6440.4664021664476</v>
      </c>
      <c r="BQ171" s="6">
        <f t="shared" si="2286"/>
        <v>5293.5000000000036</v>
      </c>
      <c r="BR171" s="11">
        <f t="shared" si="2186"/>
        <v>-6440.4664021664476</v>
      </c>
      <c r="BS171" s="6">
        <f t="shared" ref="BS171:BU171" si="2287">BS170+(365/12)</f>
        <v>5293.5000000000036</v>
      </c>
      <c r="BT171" s="11">
        <f t="shared" si="2188"/>
        <v>-6440.4664021664476</v>
      </c>
      <c r="BU171" s="6">
        <f t="shared" si="2287"/>
        <v>5293.5000000000036</v>
      </c>
      <c r="BV171" s="11">
        <f t="shared" si="2189"/>
        <v>-6440.4664021664476</v>
      </c>
      <c r="BW171" s="6">
        <f t="shared" si="1736"/>
        <v>5293.5000000000036</v>
      </c>
      <c r="BX171" s="11">
        <f t="shared" si="2190"/>
        <v>-6440.4664021664476</v>
      </c>
      <c r="BY171" s="82">
        <f t="shared" si="1736"/>
        <v>5293.5000000000036</v>
      </c>
      <c r="BZ171" s="11">
        <f t="shared" si="2191"/>
        <v>-6440.4664021664476</v>
      </c>
      <c r="CA171" s="4"/>
    </row>
    <row r="172" spans="1:79">
      <c r="A172" s="1" t="str">
        <f t="shared" si="1961"/>
        <v/>
      </c>
      <c r="B172" s="1">
        <f t="shared" si="1788"/>
        <v>166</v>
      </c>
      <c r="C172" s="13">
        <f t="shared" si="1802"/>
        <v>0</v>
      </c>
      <c r="D172" s="2">
        <f t="shared" si="1803"/>
        <v>0</v>
      </c>
      <c r="E172" s="15">
        <f t="shared" si="1773"/>
        <v>0</v>
      </c>
      <c r="F172" s="15">
        <f t="shared" si="2124"/>
        <v>0</v>
      </c>
      <c r="G172" s="21">
        <f t="shared" si="2125"/>
        <v>0</v>
      </c>
      <c r="H172" s="19">
        <f>'rent cash flow (do not modify)'!D171</f>
        <v>0</v>
      </c>
      <c r="I172" s="22">
        <f>'rent cash flow (do not modify)'!E171</f>
        <v>37000</v>
      </c>
      <c r="J172" s="21">
        <f t="shared" si="1789"/>
        <v>5690.4664021664476</v>
      </c>
      <c r="K172" s="15">
        <f t="shared" si="1804"/>
        <v>416.66666666666669</v>
      </c>
      <c r="L172" s="15">
        <f t="shared" si="1805"/>
        <v>83.333333333333329</v>
      </c>
      <c r="M172" s="16">
        <f t="shared" si="1806"/>
        <v>166.66666666666666</v>
      </c>
      <c r="N172" s="15">
        <f t="shared" si="1807"/>
        <v>83.333333333333329</v>
      </c>
      <c r="O172" s="7">
        <f t="shared" si="2126"/>
        <v>10999.999999999998</v>
      </c>
      <c r="P172" s="15">
        <f t="shared" si="1774"/>
        <v>-3398.9999999999995</v>
      </c>
      <c r="Q172" s="21">
        <f t="shared" si="1775"/>
        <v>-6440.4664021664476</v>
      </c>
      <c r="R172" s="4"/>
      <c r="S172" s="6">
        <f t="shared" si="1808"/>
        <v>5323.9166666666706</v>
      </c>
      <c r="T172" s="10"/>
      <c r="U172" s="6">
        <f t="shared" si="1808"/>
        <v>5323.9166666666706</v>
      </c>
      <c r="W172" s="6">
        <f t="shared" si="1808"/>
        <v>5323.9166666666706</v>
      </c>
      <c r="Y172" s="6">
        <f t="shared" si="1809"/>
        <v>5323.9166666666706</v>
      </c>
      <c r="AA172" s="6">
        <f t="shared" ref="AA172:AC172" si="2288">AA171+(365/12)</f>
        <v>5323.9166666666706</v>
      </c>
      <c r="AC172" s="6">
        <f t="shared" si="2288"/>
        <v>5323.9166666666706</v>
      </c>
      <c r="AE172" s="6">
        <f t="shared" ref="AE172:AG172" si="2289">AE171+(365/12)</f>
        <v>5323.9166666666706</v>
      </c>
      <c r="AG172" s="6">
        <f t="shared" si="2289"/>
        <v>5323.9166666666706</v>
      </c>
      <c r="AI172" s="6">
        <f t="shared" ref="AI172:AK172" si="2290">AI171+(365/12)</f>
        <v>5323.9166666666706</v>
      </c>
      <c r="AK172" s="6">
        <f t="shared" si="2290"/>
        <v>5323.9166666666706</v>
      </c>
      <c r="AM172" s="6">
        <f t="shared" ref="AM172:AO172" si="2291">AM171+(365/12)</f>
        <v>5323.9166666666706</v>
      </c>
      <c r="AO172" s="6">
        <f t="shared" si="2291"/>
        <v>5323.9166666666706</v>
      </c>
      <c r="AQ172" s="6">
        <f t="shared" ref="AQ172:AS172" si="2292">AQ171+(365/12)</f>
        <v>5323.9166666666706</v>
      </c>
      <c r="AS172" s="6">
        <f t="shared" si="2292"/>
        <v>5323.9166666666706</v>
      </c>
      <c r="AT172" s="11">
        <f t="shared" si="2168"/>
        <v>-6440.4664021664476</v>
      </c>
      <c r="AU172" s="6">
        <f t="shared" ref="AU172:AW172" si="2293">AU171+(365/12)</f>
        <v>5323.9166666666706</v>
      </c>
      <c r="AV172" s="11">
        <f t="shared" si="2170"/>
        <v>-6440.4664021664476</v>
      </c>
      <c r="AW172" s="6">
        <f t="shared" si="2293"/>
        <v>5323.9166666666706</v>
      </c>
      <c r="AX172" s="11">
        <f t="shared" si="2171"/>
        <v>-6440.4664021664476</v>
      </c>
      <c r="AY172" s="6">
        <f t="shared" ref="AY172:BA172" si="2294">AY171+(365/12)</f>
        <v>5323.9166666666706</v>
      </c>
      <c r="AZ172" s="11">
        <f t="shared" si="2173"/>
        <v>-6440.4664021664476</v>
      </c>
      <c r="BA172" s="6">
        <f t="shared" si="2294"/>
        <v>5323.9166666666706</v>
      </c>
      <c r="BB172" s="11">
        <f t="shared" si="2174"/>
        <v>-6440.4664021664476</v>
      </c>
      <c r="BC172" s="6">
        <f t="shared" ref="BC172:BE172" si="2295">BC171+(365/12)</f>
        <v>5323.9166666666706</v>
      </c>
      <c r="BD172" s="11">
        <f t="shared" si="2176"/>
        <v>-6440.4664021664476</v>
      </c>
      <c r="BE172" s="6">
        <f t="shared" si="2295"/>
        <v>5323.9166666666706</v>
      </c>
      <c r="BF172" s="11">
        <f t="shared" si="2177"/>
        <v>-6440.4664021664476</v>
      </c>
      <c r="BG172" s="6">
        <f t="shared" ref="BG172:BI172" si="2296">BG171+(365/12)</f>
        <v>5323.9166666666706</v>
      </c>
      <c r="BH172" s="11">
        <f t="shared" si="2179"/>
        <v>-6440.4664021664476</v>
      </c>
      <c r="BI172" s="6">
        <f t="shared" si="2296"/>
        <v>5323.9166666666706</v>
      </c>
      <c r="BJ172" s="11">
        <f t="shared" si="2180"/>
        <v>-6440.4664021664476</v>
      </c>
      <c r="BK172" s="6">
        <f t="shared" ref="BK172:BM172" si="2297">BK171+(365/12)</f>
        <v>5323.9166666666706</v>
      </c>
      <c r="BL172" s="11">
        <f t="shared" si="2182"/>
        <v>-6440.4664021664476</v>
      </c>
      <c r="BM172" s="6">
        <f t="shared" si="2297"/>
        <v>5323.9166666666706</v>
      </c>
      <c r="BN172" s="11">
        <f t="shared" si="2183"/>
        <v>-6440.4664021664476</v>
      </c>
      <c r="BO172" s="6">
        <f t="shared" ref="BO172:BQ172" si="2298">BO171+(365/12)</f>
        <v>5323.9166666666706</v>
      </c>
      <c r="BP172" s="11">
        <f t="shared" si="2185"/>
        <v>-6440.4664021664476</v>
      </c>
      <c r="BQ172" s="6">
        <f t="shared" si="2298"/>
        <v>5323.9166666666706</v>
      </c>
      <c r="BR172" s="11">
        <f t="shared" si="2186"/>
        <v>-6440.4664021664476</v>
      </c>
      <c r="BS172" s="6">
        <f t="shared" ref="BS172:BU172" si="2299">BS171+(365/12)</f>
        <v>5323.9166666666706</v>
      </c>
      <c r="BT172" s="11">
        <f t="shared" si="2188"/>
        <v>-6440.4664021664476</v>
      </c>
      <c r="BU172" s="6">
        <f t="shared" si="2299"/>
        <v>5323.9166666666706</v>
      </c>
      <c r="BV172" s="11">
        <f t="shared" si="2189"/>
        <v>-6440.4664021664476</v>
      </c>
      <c r="BW172" s="6">
        <f t="shared" si="1736"/>
        <v>5323.9166666666706</v>
      </c>
      <c r="BX172" s="11">
        <f t="shared" si="2190"/>
        <v>-6440.4664021664476</v>
      </c>
      <c r="BY172" s="82">
        <f t="shared" si="1736"/>
        <v>5323.9166666666706</v>
      </c>
      <c r="BZ172" s="11">
        <f t="shared" si="2191"/>
        <v>-6440.4664021664476</v>
      </c>
      <c r="CA172" s="4"/>
    </row>
    <row r="173" spans="1:79">
      <c r="A173" s="1" t="str">
        <f t="shared" si="1961"/>
        <v/>
      </c>
      <c r="B173" s="1">
        <f t="shared" si="1788"/>
        <v>167</v>
      </c>
      <c r="C173" s="13">
        <f t="shared" si="1802"/>
        <v>0</v>
      </c>
      <c r="D173" s="2">
        <f t="shared" si="1803"/>
        <v>0</v>
      </c>
      <c r="E173" s="15">
        <f t="shared" si="1773"/>
        <v>0</v>
      </c>
      <c r="F173" s="15">
        <f t="shared" si="2124"/>
        <v>0</v>
      </c>
      <c r="G173" s="21">
        <f t="shared" si="2125"/>
        <v>0</v>
      </c>
      <c r="H173" s="19">
        <f>'rent cash flow (do not modify)'!D172</f>
        <v>0</v>
      </c>
      <c r="I173" s="22">
        <f>'rent cash flow (do not modify)'!E172</f>
        <v>37000</v>
      </c>
      <c r="J173" s="21">
        <f t="shared" si="1789"/>
        <v>5690.4664021664476</v>
      </c>
      <c r="K173" s="15">
        <f t="shared" si="1804"/>
        <v>416.66666666666669</v>
      </c>
      <c r="L173" s="15">
        <f t="shared" si="1805"/>
        <v>83.333333333333329</v>
      </c>
      <c r="M173" s="16">
        <f t="shared" si="1806"/>
        <v>166.66666666666666</v>
      </c>
      <c r="N173" s="15">
        <f t="shared" si="1807"/>
        <v>83.333333333333329</v>
      </c>
      <c r="O173" s="7">
        <f t="shared" si="2126"/>
        <v>10999.999999999998</v>
      </c>
      <c r="P173" s="15">
        <f t="shared" si="1774"/>
        <v>-3398.9999999999995</v>
      </c>
      <c r="Q173" s="21">
        <f t="shared" si="1775"/>
        <v>-6440.4664021664476</v>
      </c>
      <c r="R173" s="4"/>
      <c r="S173" s="6">
        <f t="shared" si="1808"/>
        <v>5354.3333333333376</v>
      </c>
      <c r="T173" s="10"/>
      <c r="U173" s="6">
        <f t="shared" si="1808"/>
        <v>5354.3333333333376</v>
      </c>
      <c r="W173" s="6">
        <f t="shared" si="1808"/>
        <v>5354.3333333333376</v>
      </c>
      <c r="Y173" s="6">
        <f t="shared" si="1809"/>
        <v>5354.3333333333376</v>
      </c>
      <c r="AA173" s="6">
        <f t="shared" ref="AA173:AC173" si="2300">AA172+(365/12)</f>
        <v>5354.3333333333376</v>
      </c>
      <c r="AC173" s="6">
        <f t="shared" si="2300"/>
        <v>5354.3333333333376</v>
      </c>
      <c r="AE173" s="6">
        <f t="shared" ref="AE173:AG173" si="2301">AE172+(365/12)</f>
        <v>5354.3333333333376</v>
      </c>
      <c r="AG173" s="6">
        <f t="shared" si="2301"/>
        <v>5354.3333333333376</v>
      </c>
      <c r="AI173" s="6">
        <f t="shared" ref="AI173:AK173" si="2302">AI172+(365/12)</f>
        <v>5354.3333333333376</v>
      </c>
      <c r="AK173" s="6">
        <f t="shared" si="2302"/>
        <v>5354.3333333333376</v>
      </c>
      <c r="AM173" s="6">
        <f t="shared" ref="AM173:AO173" si="2303">AM172+(365/12)</f>
        <v>5354.3333333333376</v>
      </c>
      <c r="AO173" s="6">
        <f t="shared" si="2303"/>
        <v>5354.3333333333376</v>
      </c>
      <c r="AQ173" s="6">
        <f t="shared" ref="AQ173:AS173" si="2304">AQ172+(365/12)</f>
        <v>5354.3333333333376</v>
      </c>
      <c r="AS173" s="6">
        <f t="shared" si="2304"/>
        <v>5354.3333333333376</v>
      </c>
      <c r="AT173" s="11">
        <f t="shared" si="2168"/>
        <v>-6440.4664021664476</v>
      </c>
      <c r="AU173" s="6">
        <f t="shared" ref="AU173:AW173" si="2305">AU172+(365/12)</f>
        <v>5354.3333333333376</v>
      </c>
      <c r="AV173" s="11">
        <f t="shared" si="2170"/>
        <v>-6440.4664021664476</v>
      </c>
      <c r="AW173" s="6">
        <f t="shared" si="2305"/>
        <v>5354.3333333333376</v>
      </c>
      <c r="AX173" s="11">
        <f t="shared" si="2171"/>
        <v>-6440.4664021664476</v>
      </c>
      <c r="AY173" s="6">
        <f t="shared" ref="AY173:BA173" si="2306">AY172+(365/12)</f>
        <v>5354.3333333333376</v>
      </c>
      <c r="AZ173" s="11">
        <f t="shared" si="2173"/>
        <v>-6440.4664021664476</v>
      </c>
      <c r="BA173" s="6">
        <f t="shared" si="2306"/>
        <v>5354.3333333333376</v>
      </c>
      <c r="BB173" s="11">
        <f t="shared" si="2174"/>
        <v>-6440.4664021664476</v>
      </c>
      <c r="BC173" s="6">
        <f t="shared" ref="BC173:BE173" si="2307">BC172+(365/12)</f>
        <v>5354.3333333333376</v>
      </c>
      <c r="BD173" s="11">
        <f t="shared" si="2176"/>
        <v>-6440.4664021664476</v>
      </c>
      <c r="BE173" s="6">
        <f t="shared" si="2307"/>
        <v>5354.3333333333376</v>
      </c>
      <c r="BF173" s="11">
        <f t="shared" si="2177"/>
        <v>-6440.4664021664476</v>
      </c>
      <c r="BG173" s="6">
        <f t="shared" ref="BG173:BI173" si="2308">BG172+(365/12)</f>
        <v>5354.3333333333376</v>
      </c>
      <c r="BH173" s="11">
        <f t="shared" si="2179"/>
        <v>-6440.4664021664476</v>
      </c>
      <c r="BI173" s="6">
        <f t="shared" si="2308"/>
        <v>5354.3333333333376</v>
      </c>
      <c r="BJ173" s="11">
        <f t="shared" si="2180"/>
        <v>-6440.4664021664476</v>
      </c>
      <c r="BK173" s="6">
        <f t="shared" ref="BK173:BM173" si="2309">BK172+(365/12)</f>
        <v>5354.3333333333376</v>
      </c>
      <c r="BL173" s="11">
        <f t="shared" si="2182"/>
        <v>-6440.4664021664476</v>
      </c>
      <c r="BM173" s="6">
        <f t="shared" si="2309"/>
        <v>5354.3333333333376</v>
      </c>
      <c r="BN173" s="11">
        <f t="shared" si="2183"/>
        <v>-6440.4664021664476</v>
      </c>
      <c r="BO173" s="6">
        <f t="shared" ref="BO173:BQ173" si="2310">BO172+(365/12)</f>
        <v>5354.3333333333376</v>
      </c>
      <c r="BP173" s="11">
        <f t="shared" si="2185"/>
        <v>-6440.4664021664476</v>
      </c>
      <c r="BQ173" s="6">
        <f t="shared" si="2310"/>
        <v>5354.3333333333376</v>
      </c>
      <c r="BR173" s="11">
        <f t="shared" si="2186"/>
        <v>-6440.4664021664476</v>
      </c>
      <c r="BS173" s="6">
        <f t="shared" ref="BS173:BU173" si="2311">BS172+(365/12)</f>
        <v>5354.3333333333376</v>
      </c>
      <c r="BT173" s="11">
        <f t="shared" si="2188"/>
        <v>-6440.4664021664476</v>
      </c>
      <c r="BU173" s="6">
        <f t="shared" si="2311"/>
        <v>5354.3333333333376</v>
      </c>
      <c r="BV173" s="11">
        <f t="shared" si="2189"/>
        <v>-6440.4664021664476</v>
      </c>
      <c r="BW173" s="6">
        <f t="shared" si="1736"/>
        <v>5354.3333333333376</v>
      </c>
      <c r="BX173" s="11">
        <f t="shared" si="2190"/>
        <v>-6440.4664021664476</v>
      </c>
      <c r="BY173" s="82">
        <f t="shared" si="1736"/>
        <v>5354.3333333333376</v>
      </c>
      <c r="BZ173" s="11">
        <f t="shared" si="2191"/>
        <v>-6440.4664021664476</v>
      </c>
      <c r="CA173" s="4"/>
    </row>
    <row r="174" spans="1:79">
      <c r="A174" s="1" t="str">
        <f t="shared" si="1961"/>
        <v/>
      </c>
      <c r="B174" s="1">
        <f t="shared" si="1788"/>
        <v>168</v>
      </c>
      <c r="C174" s="13">
        <f t="shared" si="1802"/>
        <v>0</v>
      </c>
      <c r="D174" s="2">
        <f t="shared" si="1803"/>
        <v>0</v>
      </c>
      <c r="E174" s="15">
        <f t="shared" si="1773"/>
        <v>0</v>
      </c>
      <c r="F174" s="15">
        <f t="shared" si="2124"/>
        <v>0</v>
      </c>
      <c r="G174" s="21">
        <f t="shared" si="2125"/>
        <v>0</v>
      </c>
      <c r="H174" s="19">
        <f>'rent cash flow (do not modify)'!D173</f>
        <v>0</v>
      </c>
      <c r="I174" s="22">
        <f>'rent cash flow (do not modify)'!E173</f>
        <v>37000</v>
      </c>
      <c r="J174" s="21">
        <f t="shared" si="1789"/>
        <v>5690.4664021664476</v>
      </c>
      <c r="K174" s="15">
        <f t="shared" si="1804"/>
        <v>416.66666666666669</v>
      </c>
      <c r="L174" s="15">
        <f t="shared" si="1805"/>
        <v>83.333333333333329</v>
      </c>
      <c r="M174" s="16">
        <f t="shared" si="1806"/>
        <v>166.66666666666666</v>
      </c>
      <c r="N174" s="15">
        <f t="shared" si="1807"/>
        <v>83.333333333333329</v>
      </c>
      <c r="O174" s="7">
        <f t="shared" si="2126"/>
        <v>10999.999999999998</v>
      </c>
      <c r="P174" s="15">
        <f t="shared" si="1774"/>
        <v>-3398.9999999999995</v>
      </c>
      <c r="Q174" s="21">
        <f t="shared" si="1775"/>
        <v>-6440.4664021664476</v>
      </c>
      <c r="R174" s="4"/>
      <c r="S174" s="6">
        <f t="shared" si="1808"/>
        <v>5384.7500000000045</v>
      </c>
      <c r="T174" s="10"/>
      <c r="U174" s="6">
        <f t="shared" si="1808"/>
        <v>5384.7500000000045</v>
      </c>
      <c r="W174" s="6">
        <f t="shared" si="1808"/>
        <v>5384.7500000000045</v>
      </c>
      <c r="Y174" s="6">
        <f t="shared" si="1809"/>
        <v>5384.7500000000045</v>
      </c>
      <c r="AA174" s="6">
        <f t="shared" ref="AA174:AC174" si="2312">AA173+(365/12)</f>
        <v>5384.7500000000045</v>
      </c>
      <c r="AC174" s="6">
        <f t="shared" si="2312"/>
        <v>5384.7500000000045</v>
      </c>
      <c r="AE174" s="6">
        <f t="shared" ref="AE174:AG174" si="2313">AE173+(365/12)</f>
        <v>5384.7500000000045</v>
      </c>
      <c r="AG174" s="6">
        <f t="shared" si="2313"/>
        <v>5384.7500000000045</v>
      </c>
      <c r="AI174" s="6">
        <f t="shared" ref="AI174:AK174" si="2314">AI173+(365/12)</f>
        <v>5384.7500000000045</v>
      </c>
      <c r="AK174" s="6">
        <f t="shared" si="2314"/>
        <v>5384.7500000000045</v>
      </c>
      <c r="AM174" s="6">
        <f t="shared" ref="AM174:AO174" si="2315">AM173+(365/12)</f>
        <v>5384.7500000000045</v>
      </c>
      <c r="AO174" s="6">
        <f t="shared" si="2315"/>
        <v>5384.7500000000045</v>
      </c>
      <c r="AQ174" s="6">
        <f t="shared" ref="AQ174:AS174" si="2316">AQ173+(365/12)</f>
        <v>5384.7500000000045</v>
      </c>
      <c r="AS174" s="6">
        <f t="shared" si="2316"/>
        <v>5384.7500000000045</v>
      </c>
      <c r="AT174" s="11">
        <f t="shared" si="2168"/>
        <v>-6440.4664021664476</v>
      </c>
      <c r="AU174" s="6">
        <f t="shared" ref="AU174:AW174" si="2317">AU173+(365/12)</f>
        <v>5384.7500000000045</v>
      </c>
      <c r="AV174" s="11">
        <f t="shared" si="2170"/>
        <v>-6440.4664021664476</v>
      </c>
      <c r="AW174" s="6">
        <f t="shared" si="2317"/>
        <v>5384.7500000000045</v>
      </c>
      <c r="AX174" s="11">
        <f t="shared" si="2171"/>
        <v>-6440.4664021664476</v>
      </c>
      <c r="AY174" s="6">
        <f t="shared" ref="AY174:BA174" si="2318">AY173+(365/12)</f>
        <v>5384.7500000000045</v>
      </c>
      <c r="AZ174" s="11">
        <f t="shared" si="2173"/>
        <v>-6440.4664021664476</v>
      </c>
      <c r="BA174" s="6">
        <f t="shared" si="2318"/>
        <v>5384.7500000000045</v>
      </c>
      <c r="BB174" s="11">
        <f t="shared" si="2174"/>
        <v>-6440.4664021664476</v>
      </c>
      <c r="BC174" s="6">
        <f t="shared" ref="BC174:BE174" si="2319">BC173+(365/12)</f>
        <v>5384.7500000000045</v>
      </c>
      <c r="BD174" s="11">
        <f t="shared" si="2176"/>
        <v>-6440.4664021664476</v>
      </c>
      <c r="BE174" s="6">
        <f t="shared" si="2319"/>
        <v>5384.7500000000045</v>
      </c>
      <c r="BF174" s="11">
        <f t="shared" si="2177"/>
        <v>-6440.4664021664476</v>
      </c>
      <c r="BG174" s="6">
        <f t="shared" ref="BG174:BI174" si="2320">BG173+(365/12)</f>
        <v>5384.7500000000045</v>
      </c>
      <c r="BH174" s="11">
        <f t="shared" si="2179"/>
        <v>-6440.4664021664476</v>
      </c>
      <c r="BI174" s="6">
        <f t="shared" si="2320"/>
        <v>5384.7500000000045</v>
      </c>
      <c r="BJ174" s="11">
        <f t="shared" si="2180"/>
        <v>-6440.4664021664476</v>
      </c>
      <c r="BK174" s="6">
        <f t="shared" ref="BK174:BM174" si="2321">BK173+(365/12)</f>
        <v>5384.7500000000045</v>
      </c>
      <c r="BL174" s="11">
        <f t="shared" si="2182"/>
        <v>-6440.4664021664476</v>
      </c>
      <c r="BM174" s="6">
        <f t="shared" si="2321"/>
        <v>5384.7500000000045</v>
      </c>
      <c r="BN174" s="11">
        <f t="shared" si="2183"/>
        <v>-6440.4664021664476</v>
      </c>
      <c r="BO174" s="6">
        <f t="shared" ref="BO174:BQ174" si="2322">BO173+(365/12)</f>
        <v>5384.7500000000045</v>
      </c>
      <c r="BP174" s="11">
        <f t="shared" si="2185"/>
        <v>-6440.4664021664476</v>
      </c>
      <c r="BQ174" s="6">
        <f t="shared" si="2322"/>
        <v>5384.7500000000045</v>
      </c>
      <c r="BR174" s="11">
        <f t="shared" si="2186"/>
        <v>-6440.4664021664476</v>
      </c>
      <c r="BS174" s="6">
        <f t="shared" ref="BS174:BU174" si="2323">BS173+(365/12)</f>
        <v>5384.7500000000045</v>
      </c>
      <c r="BT174" s="11">
        <f t="shared" si="2188"/>
        <v>-6440.4664021664476</v>
      </c>
      <c r="BU174" s="6">
        <f t="shared" si="2323"/>
        <v>5384.7500000000045</v>
      </c>
      <c r="BV174" s="11">
        <f t="shared" si="2189"/>
        <v>-6440.4664021664476</v>
      </c>
      <c r="BW174" s="6">
        <f t="shared" si="1736"/>
        <v>5384.7500000000045</v>
      </c>
      <c r="BX174" s="11">
        <f t="shared" si="2190"/>
        <v>-6440.4664021664476</v>
      </c>
      <c r="BY174" s="82">
        <f t="shared" si="1736"/>
        <v>5384.7500000000045</v>
      </c>
      <c r="BZ174" s="11">
        <f t="shared" si="2191"/>
        <v>-6440.4664021664476</v>
      </c>
      <c r="CA174" s="4"/>
    </row>
    <row r="175" spans="1:79">
      <c r="A175" s="18">
        <f t="shared" si="1961"/>
        <v>15</v>
      </c>
      <c r="B175" s="18">
        <f t="shared" si="1788"/>
        <v>169</v>
      </c>
      <c r="C175" s="19">
        <f t="shared" si="1802"/>
        <v>0</v>
      </c>
      <c r="D175" s="22">
        <f t="shared" si="1803"/>
        <v>0</v>
      </c>
      <c r="E175" s="22">
        <f t="shared" si="1773"/>
        <v>0</v>
      </c>
      <c r="F175" s="22">
        <f t="shared" si="2124"/>
        <v>0</v>
      </c>
      <c r="G175" s="23">
        <f t="shared" si="2125"/>
        <v>0</v>
      </c>
      <c r="H175" s="19">
        <f>'rent cash flow (do not modify)'!D174</f>
        <v>37000</v>
      </c>
      <c r="I175" s="22">
        <f>'rent cash flow (do not modify)'!E174</f>
        <v>37000</v>
      </c>
      <c r="J175" s="23">
        <f t="shared" si="1789"/>
        <v>5747.3710661881123</v>
      </c>
      <c r="K175" s="22">
        <f t="shared" si="1804"/>
        <v>416.66666666666669</v>
      </c>
      <c r="L175" s="22">
        <f t="shared" si="1805"/>
        <v>83.333333333333329</v>
      </c>
      <c r="M175" s="19">
        <f t="shared" si="1806"/>
        <v>166.66666666666666</v>
      </c>
      <c r="N175" s="22">
        <f t="shared" si="1807"/>
        <v>83.333333333333329</v>
      </c>
      <c r="O175" s="18">
        <f t="shared" si="2126"/>
        <v>10999.999999999998</v>
      </c>
      <c r="P175" s="22">
        <f t="shared" si="1774"/>
        <v>28966</v>
      </c>
      <c r="Q175" s="23">
        <f t="shared" si="1775"/>
        <v>22468.628933811888</v>
      </c>
      <c r="R175" s="4"/>
      <c r="S175" s="6">
        <f t="shared" si="1808"/>
        <v>5415.1666666666715</v>
      </c>
      <c r="T175" s="20"/>
      <c r="U175" s="6">
        <f t="shared" si="1808"/>
        <v>5415.1666666666715</v>
      </c>
      <c r="V175" s="20"/>
      <c r="W175" s="6">
        <f t="shared" si="1808"/>
        <v>5415.1666666666715</v>
      </c>
      <c r="X175" s="20"/>
      <c r="Y175" s="6">
        <f t="shared" si="1809"/>
        <v>5415.1666666666715</v>
      </c>
      <c r="Z175" s="20"/>
      <c r="AA175" s="6">
        <f t="shared" ref="AA175:AC175" si="2324">AA174+(365/12)</f>
        <v>5415.1666666666715</v>
      </c>
      <c r="AB175" s="20"/>
      <c r="AC175" s="6">
        <f t="shared" si="2324"/>
        <v>5415.1666666666715</v>
      </c>
      <c r="AD175" s="20"/>
      <c r="AE175" s="6">
        <f t="shared" ref="AE175:AG175" si="2325">AE174+(365/12)</f>
        <v>5415.1666666666715</v>
      </c>
      <c r="AF175" s="20"/>
      <c r="AG175" s="6">
        <f t="shared" si="2325"/>
        <v>5415.1666666666715</v>
      </c>
      <c r="AH175" s="20"/>
      <c r="AI175" s="6">
        <f t="shared" ref="AI175:AK175" si="2326">AI174+(365/12)</f>
        <v>5415.1666666666715</v>
      </c>
      <c r="AJ175" s="20"/>
      <c r="AK175" s="6">
        <f t="shared" si="2326"/>
        <v>5415.1666666666715</v>
      </c>
      <c r="AL175" s="20"/>
      <c r="AM175" s="6">
        <f t="shared" ref="AM175:AO175" si="2327">AM174+(365/12)</f>
        <v>5415.1666666666715</v>
      </c>
      <c r="AN175" s="20"/>
      <c r="AO175" s="6">
        <f t="shared" si="2327"/>
        <v>5415.1666666666715</v>
      </c>
      <c r="AP175" s="20"/>
      <c r="AQ175" s="6">
        <f t="shared" ref="AQ175:AS175" si="2328">AQ174+(365/12)</f>
        <v>5415.1666666666715</v>
      </c>
      <c r="AR175" s="20"/>
      <c r="AS175" s="6">
        <f t="shared" si="2328"/>
        <v>5415.1666666666715</v>
      </c>
      <c r="AT175" s="20">
        <f>value*(1+appr)^(A175-1)-C175-IF((A175-1)&lt;=penaltyy,sqft*pamt,0)</f>
        <v>18987491.67916207</v>
      </c>
      <c r="AU175" s="6">
        <f t="shared" ref="AU175:AW175" si="2329">AU174+(365/12)</f>
        <v>5415.1666666666715</v>
      </c>
      <c r="AV175" s="20">
        <f t="shared" ref="AV175:AV186" si="2330">Q175</f>
        <v>22468.628933811888</v>
      </c>
      <c r="AW175" s="6">
        <f t="shared" si="2329"/>
        <v>5415.1666666666715</v>
      </c>
      <c r="AX175" s="20">
        <f t="shared" ref="AX175:AX186" si="2331">Q175</f>
        <v>22468.628933811888</v>
      </c>
      <c r="AY175" s="6">
        <f t="shared" ref="AY175:BA175" si="2332">AY174+(365/12)</f>
        <v>5415.1666666666715</v>
      </c>
      <c r="AZ175" s="20">
        <f t="shared" ref="AZ175:AZ186" si="2333">Q175</f>
        <v>22468.628933811888</v>
      </c>
      <c r="BA175" s="6">
        <f t="shared" si="2332"/>
        <v>5415.1666666666715</v>
      </c>
      <c r="BB175" s="20">
        <f t="shared" ref="BB175:BB186" si="2334">Q175</f>
        <v>22468.628933811888</v>
      </c>
      <c r="BC175" s="6">
        <f t="shared" ref="BC175:BE175" si="2335">BC174+(365/12)</f>
        <v>5415.1666666666715</v>
      </c>
      <c r="BD175" s="20">
        <f t="shared" ref="BD175:BD186" si="2336">Q175</f>
        <v>22468.628933811888</v>
      </c>
      <c r="BE175" s="6">
        <f t="shared" si="2335"/>
        <v>5415.1666666666715</v>
      </c>
      <c r="BF175" s="20">
        <f t="shared" ref="BF175:BF186" si="2337">Q175</f>
        <v>22468.628933811888</v>
      </c>
      <c r="BG175" s="6">
        <f t="shared" ref="BG175:BI175" si="2338">BG174+(365/12)</f>
        <v>5415.1666666666715</v>
      </c>
      <c r="BH175" s="20">
        <f t="shared" ref="BH175:BH186" si="2339">Q175</f>
        <v>22468.628933811888</v>
      </c>
      <c r="BI175" s="6">
        <f t="shared" si="2338"/>
        <v>5415.1666666666715</v>
      </c>
      <c r="BJ175" s="20">
        <f t="shared" ref="BJ175:BJ186" si="2340">Q175</f>
        <v>22468.628933811888</v>
      </c>
      <c r="BK175" s="6">
        <f t="shared" ref="BK175:BM175" si="2341">BK174+(365/12)</f>
        <v>5415.1666666666715</v>
      </c>
      <c r="BL175" s="20">
        <f t="shared" ref="BL175:BL186" si="2342">Q175</f>
        <v>22468.628933811888</v>
      </c>
      <c r="BM175" s="6">
        <f t="shared" si="2341"/>
        <v>5415.1666666666715</v>
      </c>
      <c r="BN175" s="20">
        <f t="shared" ref="BN175:BN186" si="2343">Q175</f>
        <v>22468.628933811888</v>
      </c>
      <c r="BO175" s="6">
        <f t="shared" ref="BO175:BQ175" si="2344">BO174+(365/12)</f>
        <v>5415.1666666666715</v>
      </c>
      <c r="BP175" s="20">
        <f t="shared" ref="BP175:BP186" si="2345">Q175</f>
        <v>22468.628933811888</v>
      </c>
      <c r="BQ175" s="6">
        <f t="shared" si="2344"/>
        <v>5415.1666666666715</v>
      </c>
      <c r="BR175" s="20">
        <f t="shared" ref="BR175:BR186" si="2346">Q175</f>
        <v>22468.628933811888</v>
      </c>
      <c r="BS175" s="6">
        <f t="shared" ref="BS175:BU175" si="2347">BS174+(365/12)</f>
        <v>5415.1666666666715</v>
      </c>
      <c r="BT175" s="20">
        <f t="shared" ref="BT175:BT186" si="2348">Q175</f>
        <v>22468.628933811888</v>
      </c>
      <c r="BU175" s="6">
        <f t="shared" si="2347"/>
        <v>5415.1666666666715</v>
      </c>
      <c r="BV175" s="20">
        <f t="shared" ref="BV175:BV186" si="2349">Q175</f>
        <v>22468.628933811888</v>
      </c>
      <c r="BW175" s="6">
        <f t="shared" si="1736"/>
        <v>5415.1666666666715</v>
      </c>
      <c r="BX175" s="20">
        <f t="shared" ref="BX175:BX186" si="2350">Q175</f>
        <v>22468.628933811888</v>
      </c>
      <c r="BY175" s="82">
        <f t="shared" si="1736"/>
        <v>5415.1666666666715</v>
      </c>
      <c r="BZ175" s="20">
        <f t="shared" ref="BZ175:BZ186" si="2351">Q175</f>
        <v>22468.628933811888</v>
      </c>
      <c r="CA175" s="4"/>
    </row>
    <row r="176" spans="1:79">
      <c r="A176" s="1" t="str">
        <f t="shared" si="1961"/>
        <v/>
      </c>
      <c r="B176" s="1">
        <f t="shared" si="1788"/>
        <v>170</v>
      </c>
      <c r="C176" s="13">
        <f t="shared" si="1802"/>
        <v>0</v>
      </c>
      <c r="D176" s="2">
        <f t="shared" si="1803"/>
        <v>0</v>
      </c>
      <c r="E176" s="15">
        <f t="shared" si="1773"/>
        <v>0</v>
      </c>
      <c r="F176" s="15">
        <f t="shared" si="2124"/>
        <v>0</v>
      </c>
      <c r="G176" s="21">
        <f t="shared" si="2125"/>
        <v>0</v>
      </c>
      <c r="H176" s="19">
        <f>'rent cash flow (do not modify)'!D175</f>
        <v>37000</v>
      </c>
      <c r="I176" s="22">
        <f>'rent cash flow (do not modify)'!E175</f>
        <v>37000</v>
      </c>
      <c r="J176" s="21">
        <f t="shared" si="1789"/>
        <v>5747.3710661881123</v>
      </c>
      <c r="K176" s="15">
        <f t="shared" si="1804"/>
        <v>416.66666666666669</v>
      </c>
      <c r="L176" s="15">
        <f t="shared" si="1805"/>
        <v>83.333333333333329</v>
      </c>
      <c r="M176" s="16">
        <f t="shared" si="1806"/>
        <v>166.66666666666666</v>
      </c>
      <c r="N176" s="15">
        <f t="shared" si="1807"/>
        <v>83.333333333333329</v>
      </c>
      <c r="O176" s="7">
        <f t="shared" si="2126"/>
        <v>10999.999999999998</v>
      </c>
      <c r="P176" s="15">
        <f t="shared" si="1774"/>
        <v>28966</v>
      </c>
      <c r="Q176" s="21">
        <f t="shared" si="1775"/>
        <v>22468.628933811888</v>
      </c>
      <c r="R176" s="4"/>
      <c r="S176" s="6">
        <f t="shared" si="1808"/>
        <v>5445.5833333333385</v>
      </c>
      <c r="T176" s="10"/>
      <c r="U176" s="6">
        <f t="shared" si="1808"/>
        <v>5445.5833333333385</v>
      </c>
      <c r="W176" s="6">
        <f t="shared" si="1808"/>
        <v>5445.5833333333385</v>
      </c>
      <c r="Y176" s="6">
        <f t="shared" si="1809"/>
        <v>5445.5833333333385</v>
      </c>
      <c r="AA176" s="6">
        <f t="shared" ref="AA176:AC176" si="2352">AA175+(365/12)</f>
        <v>5445.5833333333385</v>
      </c>
      <c r="AC176" s="6">
        <f t="shared" si="2352"/>
        <v>5445.5833333333385</v>
      </c>
      <c r="AE176" s="6">
        <f t="shared" ref="AE176:AG176" si="2353">AE175+(365/12)</f>
        <v>5445.5833333333385</v>
      </c>
      <c r="AG176" s="6">
        <f t="shared" si="2353"/>
        <v>5445.5833333333385</v>
      </c>
      <c r="AI176" s="6">
        <f t="shared" ref="AI176:AK176" si="2354">AI175+(365/12)</f>
        <v>5445.5833333333385</v>
      </c>
      <c r="AK176" s="6">
        <f t="shared" si="2354"/>
        <v>5445.5833333333385</v>
      </c>
      <c r="AM176" s="6">
        <f t="shared" ref="AM176:AO176" si="2355">AM175+(365/12)</f>
        <v>5445.5833333333385</v>
      </c>
      <c r="AO176" s="6">
        <f t="shared" si="2355"/>
        <v>5445.5833333333385</v>
      </c>
      <c r="AQ176" s="6">
        <f t="shared" ref="AQ176:AS176" si="2356">AQ175+(365/12)</f>
        <v>5445.5833333333385</v>
      </c>
      <c r="AS176" s="6">
        <f t="shared" si="2356"/>
        <v>5445.5833333333385</v>
      </c>
      <c r="AU176" s="6">
        <f t="shared" ref="AU176:AW176" si="2357">AU175+(365/12)</f>
        <v>5445.5833333333385</v>
      </c>
      <c r="AV176" s="11">
        <f t="shared" si="2330"/>
        <v>22468.628933811888</v>
      </c>
      <c r="AW176" s="6">
        <f t="shared" si="2357"/>
        <v>5445.5833333333385</v>
      </c>
      <c r="AX176" s="11">
        <f t="shared" si="2331"/>
        <v>22468.628933811888</v>
      </c>
      <c r="AY176" s="6">
        <f t="shared" ref="AY176:BA176" si="2358">AY175+(365/12)</f>
        <v>5445.5833333333385</v>
      </c>
      <c r="AZ176" s="11">
        <f t="shared" si="2333"/>
        <v>22468.628933811888</v>
      </c>
      <c r="BA176" s="6">
        <f t="shared" si="2358"/>
        <v>5445.5833333333385</v>
      </c>
      <c r="BB176" s="11">
        <f t="shared" si="2334"/>
        <v>22468.628933811888</v>
      </c>
      <c r="BC176" s="6">
        <f t="shared" ref="BC176:BE176" si="2359">BC175+(365/12)</f>
        <v>5445.5833333333385</v>
      </c>
      <c r="BD176" s="11">
        <f t="shared" si="2336"/>
        <v>22468.628933811888</v>
      </c>
      <c r="BE176" s="6">
        <f t="shared" si="2359"/>
        <v>5445.5833333333385</v>
      </c>
      <c r="BF176" s="11">
        <f t="shared" si="2337"/>
        <v>22468.628933811888</v>
      </c>
      <c r="BG176" s="6">
        <f t="shared" ref="BG176:BI176" si="2360">BG175+(365/12)</f>
        <v>5445.5833333333385</v>
      </c>
      <c r="BH176" s="11">
        <f t="shared" si="2339"/>
        <v>22468.628933811888</v>
      </c>
      <c r="BI176" s="6">
        <f t="shared" si="2360"/>
        <v>5445.5833333333385</v>
      </c>
      <c r="BJ176" s="11">
        <f t="shared" si="2340"/>
        <v>22468.628933811888</v>
      </c>
      <c r="BK176" s="6">
        <f t="shared" ref="BK176:BM176" si="2361">BK175+(365/12)</f>
        <v>5445.5833333333385</v>
      </c>
      <c r="BL176" s="11">
        <f t="shared" si="2342"/>
        <v>22468.628933811888</v>
      </c>
      <c r="BM176" s="6">
        <f t="shared" si="2361"/>
        <v>5445.5833333333385</v>
      </c>
      <c r="BN176" s="11">
        <f t="shared" si="2343"/>
        <v>22468.628933811888</v>
      </c>
      <c r="BO176" s="6">
        <f t="shared" ref="BO176:BQ176" si="2362">BO175+(365/12)</f>
        <v>5445.5833333333385</v>
      </c>
      <c r="BP176" s="11">
        <f t="shared" si="2345"/>
        <v>22468.628933811888</v>
      </c>
      <c r="BQ176" s="6">
        <f t="shared" si="2362"/>
        <v>5445.5833333333385</v>
      </c>
      <c r="BR176" s="11">
        <f t="shared" si="2346"/>
        <v>22468.628933811888</v>
      </c>
      <c r="BS176" s="6">
        <f t="shared" ref="BS176:BU176" si="2363">BS175+(365/12)</f>
        <v>5445.5833333333385</v>
      </c>
      <c r="BT176" s="11">
        <f t="shared" si="2348"/>
        <v>22468.628933811888</v>
      </c>
      <c r="BU176" s="6">
        <f t="shared" si="2363"/>
        <v>5445.5833333333385</v>
      </c>
      <c r="BV176" s="11">
        <f t="shared" si="2349"/>
        <v>22468.628933811888</v>
      </c>
      <c r="BW176" s="6">
        <f t="shared" si="1736"/>
        <v>5445.5833333333385</v>
      </c>
      <c r="BX176" s="11">
        <f t="shared" si="2350"/>
        <v>22468.628933811888</v>
      </c>
      <c r="BY176" s="82">
        <f t="shared" si="1736"/>
        <v>5445.5833333333385</v>
      </c>
      <c r="BZ176" s="11">
        <f t="shared" si="2351"/>
        <v>22468.628933811888</v>
      </c>
      <c r="CA176" s="4"/>
    </row>
    <row r="177" spans="1:79">
      <c r="A177" s="1" t="str">
        <f t="shared" si="1961"/>
        <v/>
      </c>
      <c r="B177" s="1">
        <f t="shared" si="1788"/>
        <v>171</v>
      </c>
      <c r="C177" s="13">
        <f t="shared" si="1802"/>
        <v>0</v>
      </c>
      <c r="D177" s="2">
        <f t="shared" si="1803"/>
        <v>0</v>
      </c>
      <c r="E177" s="15">
        <f t="shared" si="1773"/>
        <v>0</v>
      </c>
      <c r="F177" s="15">
        <f t="shared" si="2124"/>
        <v>0</v>
      </c>
      <c r="G177" s="21">
        <f t="shared" si="2125"/>
        <v>0</v>
      </c>
      <c r="H177" s="19">
        <f>'rent cash flow (do not modify)'!D176</f>
        <v>37000</v>
      </c>
      <c r="I177" s="22">
        <f>'rent cash flow (do not modify)'!E176</f>
        <v>37000</v>
      </c>
      <c r="J177" s="21">
        <f t="shared" si="1789"/>
        <v>5747.3710661881123</v>
      </c>
      <c r="K177" s="15">
        <f t="shared" si="1804"/>
        <v>416.66666666666669</v>
      </c>
      <c r="L177" s="15">
        <f t="shared" si="1805"/>
        <v>83.333333333333329</v>
      </c>
      <c r="M177" s="16">
        <f t="shared" si="1806"/>
        <v>166.66666666666666</v>
      </c>
      <c r="N177" s="15">
        <f t="shared" si="1807"/>
        <v>83.333333333333329</v>
      </c>
      <c r="O177" s="7">
        <f t="shared" si="2126"/>
        <v>10999.999999999998</v>
      </c>
      <c r="P177" s="15">
        <f t="shared" si="1774"/>
        <v>28966</v>
      </c>
      <c r="Q177" s="21">
        <f t="shared" si="1775"/>
        <v>22468.628933811888</v>
      </c>
      <c r="R177" s="4"/>
      <c r="S177" s="6">
        <f t="shared" si="1808"/>
        <v>5476.0000000000055</v>
      </c>
      <c r="T177" s="10"/>
      <c r="U177" s="6">
        <f t="shared" si="1808"/>
        <v>5476.0000000000055</v>
      </c>
      <c r="W177" s="6">
        <f t="shared" si="1808"/>
        <v>5476.0000000000055</v>
      </c>
      <c r="Y177" s="6">
        <f t="shared" si="1809"/>
        <v>5476.0000000000055</v>
      </c>
      <c r="AA177" s="6">
        <f t="shared" ref="AA177:AC177" si="2364">AA176+(365/12)</f>
        <v>5476.0000000000055</v>
      </c>
      <c r="AC177" s="6">
        <f t="shared" si="2364"/>
        <v>5476.0000000000055</v>
      </c>
      <c r="AE177" s="6">
        <f t="shared" ref="AE177:AG177" si="2365">AE176+(365/12)</f>
        <v>5476.0000000000055</v>
      </c>
      <c r="AG177" s="6">
        <f t="shared" si="2365"/>
        <v>5476.0000000000055</v>
      </c>
      <c r="AI177" s="6">
        <f t="shared" ref="AI177:AK177" si="2366">AI176+(365/12)</f>
        <v>5476.0000000000055</v>
      </c>
      <c r="AK177" s="6">
        <f t="shared" si="2366"/>
        <v>5476.0000000000055</v>
      </c>
      <c r="AM177" s="6">
        <f t="shared" ref="AM177:AO177" si="2367">AM176+(365/12)</f>
        <v>5476.0000000000055</v>
      </c>
      <c r="AO177" s="6">
        <f t="shared" si="2367"/>
        <v>5476.0000000000055</v>
      </c>
      <c r="AQ177" s="6">
        <f t="shared" ref="AQ177:AS177" si="2368">AQ176+(365/12)</f>
        <v>5476.0000000000055</v>
      </c>
      <c r="AS177" s="6">
        <f t="shared" si="2368"/>
        <v>5476.0000000000055</v>
      </c>
      <c r="AU177" s="6">
        <f t="shared" ref="AU177:AW177" si="2369">AU176+(365/12)</f>
        <v>5476.0000000000055</v>
      </c>
      <c r="AV177" s="11">
        <f t="shared" si="2330"/>
        <v>22468.628933811888</v>
      </c>
      <c r="AW177" s="6">
        <f t="shared" si="2369"/>
        <v>5476.0000000000055</v>
      </c>
      <c r="AX177" s="11">
        <f t="shared" si="2331"/>
        <v>22468.628933811888</v>
      </c>
      <c r="AY177" s="6">
        <f t="shared" ref="AY177:BA177" si="2370">AY176+(365/12)</f>
        <v>5476.0000000000055</v>
      </c>
      <c r="AZ177" s="11">
        <f t="shared" si="2333"/>
        <v>22468.628933811888</v>
      </c>
      <c r="BA177" s="6">
        <f t="shared" si="2370"/>
        <v>5476.0000000000055</v>
      </c>
      <c r="BB177" s="11">
        <f t="shared" si="2334"/>
        <v>22468.628933811888</v>
      </c>
      <c r="BC177" s="6">
        <f t="shared" ref="BC177:BE177" si="2371">BC176+(365/12)</f>
        <v>5476.0000000000055</v>
      </c>
      <c r="BD177" s="11">
        <f t="shared" si="2336"/>
        <v>22468.628933811888</v>
      </c>
      <c r="BE177" s="6">
        <f t="shared" si="2371"/>
        <v>5476.0000000000055</v>
      </c>
      <c r="BF177" s="11">
        <f t="shared" si="2337"/>
        <v>22468.628933811888</v>
      </c>
      <c r="BG177" s="6">
        <f t="shared" ref="BG177:BI177" si="2372">BG176+(365/12)</f>
        <v>5476.0000000000055</v>
      </c>
      <c r="BH177" s="11">
        <f t="shared" si="2339"/>
        <v>22468.628933811888</v>
      </c>
      <c r="BI177" s="6">
        <f t="shared" si="2372"/>
        <v>5476.0000000000055</v>
      </c>
      <c r="BJ177" s="11">
        <f t="shared" si="2340"/>
        <v>22468.628933811888</v>
      </c>
      <c r="BK177" s="6">
        <f t="shared" ref="BK177:BM177" si="2373">BK176+(365/12)</f>
        <v>5476.0000000000055</v>
      </c>
      <c r="BL177" s="11">
        <f t="shared" si="2342"/>
        <v>22468.628933811888</v>
      </c>
      <c r="BM177" s="6">
        <f t="shared" si="2373"/>
        <v>5476.0000000000055</v>
      </c>
      <c r="BN177" s="11">
        <f t="shared" si="2343"/>
        <v>22468.628933811888</v>
      </c>
      <c r="BO177" s="6">
        <f t="shared" ref="BO177:BQ177" si="2374">BO176+(365/12)</f>
        <v>5476.0000000000055</v>
      </c>
      <c r="BP177" s="11">
        <f t="shared" si="2345"/>
        <v>22468.628933811888</v>
      </c>
      <c r="BQ177" s="6">
        <f t="shared" si="2374"/>
        <v>5476.0000000000055</v>
      </c>
      <c r="BR177" s="11">
        <f t="shared" si="2346"/>
        <v>22468.628933811888</v>
      </c>
      <c r="BS177" s="6">
        <f t="shared" ref="BS177:BU177" si="2375">BS176+(365/12)</f>
        <v>5476.0000000000055</v>
      </c>
      <c r="BT177" s="11">
        <f t="shared" si="2348"/>
        <v>22468.628933811888</v>
      </c>
      <c r="BU177" s="6">
        <f t="shared" si="2375"/>
        <v>5476.0000000000055</v>
      </c>
      <c r="BV177" s="11">
        <f t="shared" si="2349"/>
        <v>22468.628933811888</v>
      </c>
      <c r="BW177" s="6">
        <f t="shared" si="1736"/>
        <v>5476.0000000000055</v>
      </c>
      <c r="BX177" s="11">
        <f t="shared" si="2350"/>
        <v>22468.628933811888</v>
      </c>
      <c r="BY177" s="82">
        <f t="shared" si="1736"/>
        <v>5476.0000000000055</v>
      </c>
      <c r="BZ177" s="11">
        <f t="shared" si="2351"/>
        <v>22468.628933811888</v>
      </c>
      <c r="CA177" s="4"/>
    </row>
    <row r="178" spans="1:79">
      <c r="A178" s="1" t="str">
        <f t="shared" si="1961"/>
        <v/>
      </c>
      <c r="B178" s="1">
        <f t="shared" si="1788"/>
        <v>172</v>
      </c>
      <c r="C178" s="13">
        <f t="shared" si="1802"/>
        <v>0</v>
      </c>
      <c r="D178" s="2">
        <f t="shared" si="1803"/>
        <v>0</v>
      </c>
      <c r="E178" s="15">
        <f t="shared" si="1773"/>
        <v>0</v>
      </c>
      <c r="F178" s="15">
        <f t="shared" si="2124"/>
        <v>0</v>
      </c>
      <c r="G178" s="21">
        <f t="shared" si="2125"/>
        <v>0</v>
      </c>
      <c r="H178" s="19">
        <f>'rent cash flow (do not modify)'!D177</f>
        <v>37000</v>
      </c>
      <c r="I178" s="22">
        <f>'rent cash flow (do not modify)'!E177</f>
        <v>37000</v>
      </c>
      <c r="J178" s="21">
        <f t="shared" si="1789"/>
        <v>5747.3710661881123</v>
      </c>
      <c r="K178" s="15">
        <f t="shared" si="1804"/>
        <v>416.66666666666669</v>
      </c>
      <c r="L178" s="15">
        <f t="shared" si="1805"/>
        <v>83.333333333333329</v>
      </c>
      <c r="M178" s="16">
        <f t="shared" si="1806"/>
        <v>166.66666666666666</v>
      </c>
      <c r="N178" s="15">
        <f t="shared" si="1807"/>
        <v>83.333333333333329</v>
      </c>
      <c r="O178" s="7">
        <f t="shared" si="2126"/>
        <v>10999.999999999998</v>
      </c>
      <c r="P178" s="15">
        <f t="shared" si="1774"/>
        <v>28966</v>
      </c>
      <c r="Q178" s="21">
        <f t="shared" si="1775"/>
        <v>22468.628933811888</v>
      </c>
      <c r="R178" s="4"/>
      <c r="S178" s="6">
        <f t="shared" si="1808"/>
        <v>5506.4166666666724</v>
      </c>
      <c r="T178" s="10"/>
      <c r="U178" s="6">
        <f t="shared" si="1808"/>
        <v>5506.4166666666724</v>
      </c>
      <c r="W178" s="6">
        <f t="shared" si="1808"/>
        <v>5506.4166666666724</v>
      </c>
      <c r="Y178" s="6">
        <f t="shared" si="1809"/>
        <v>5506.4166666666724</v>
      </c>
      <c r="AA178" s="6">
        <f t="shared" ref="AA178:AC178" si="2376">AA177+(365/12)</f>
        <v>5506.4166666666724</v>
      </c>
      <c r="AC178" s="6">
        <f t="shared" si="2376"/>
        <v>5506.4166666666724</v>
      </c>
      <c r="AE178" s="6">
        <f t="shared" ref="AE178:AG178" si="2377">AE177+(365/12)</f>
        <v>5506.4166666666724</v>
      </c>
      <c r="AG178" s="6">
        <f t="shared" si="2377"/>
        <v>5506.4166666666724</v>
      </c>
      <c r="AI178" s="6">
        <f t="shared" ref="AI178:AK178" si="2378">AI177+(365/12)</f>
        <v>5506.4166666666724</v>
      </c>
      <c r="AK178" s="6">
        <f t="shared" si="2378"/>
        <v>5506.4166666666724</v>
      </c>
      <c r="AM178" s="6">
        <f t="shared" ref="AM178:AO178" si="2379">AM177+(365/12)</f>
        <v>5506.4166666666724</v>
      </c>
      <c r="AO178" s="6">
        <f t="shared" si="2379"/>
        <v>5506.4166666666724</v>
      </c>
      <c r="AQ178" s="6">
        <f t="shared" ref="AQ178:AS178" si="2380">AQ177+(365/12)</f>
        <v>5506.4166666666724</v>
      </c>
      <c r="AS178" s="6">
        <f t="shared" si="2380"/>
        <v>5506.4166666666724</v>
      </c>
      <c r="AU178" s="6">
        <f t="shared" ref="AU178:AW178" si="2381">AU177+(365/12)</f>
        <v>5506.4166666666724</v>
      </c>
      <c r="AV178" s="11">
        <f t="shared" si="2330"/>
        <v>22468.628933811888</v>
      </c>
      <c r="AW178" s="6">
        <f t="shared" si="2381"/>
        <v>5506.4166666666724</v>
      </c>
      <c r="AX178" s="11">
        <f t="shared" si="2331"/>
        <v>22468.628933811888</v>
      </c>
      <c r="AY178" s="6">
        <f t="shared" ref="AY178:BA178" si="2382">AY177+(365/12)</f>
        <v>5506.4166666666724</v>
      </c>
      <c r="AZ178" s="11">
        <f t="shared" si="2333"/>
        <v>22468.628933811888</v>
      </c>
      <c r="BA178" s="6">
        <f t="shared" si="2382"/>
        <v>5506.4166666666724</v>
      </c>
      <c r="BB178" s="11">
        <f t="shared" si="2334"/>
        <v>22468.628933811888</v>
      </c>
      <c r="BC178" s="6">
        <f t="shared" ref="BC178:BE178" si="2383">BC177+(365/12)</f>
        <v>5506.4166666666724</v>
      </c>
      <c r="BD178" s="11">
        <f t="shared" si="2336"/>
        <v>22468.628933811888</v>
      </c>
      <c r="BE178" s="6">
        <f t="shared" si="2383"/>
        <v>5506.4166666666724</v>
      </c>
      <c r="BF178" s="11">
        <f t="shared" si="2337"/>
        <v>22468.628933811888</v>
      </c>
      <c r="BG178" s="6">
        <f t="shared" ref="BG178:BI178" si="2384">BG177+(365/12)</f>
        <v>5506.4166666666724</v>
      </c>
      <c r="BH178" s="11">
        <f t="shared" si="2339"/>
        <v>22468.628933811888</v>
      </c>
      <c r="BI178" s="6">
        <f t="shared" si="2384"/>
        <v>5506.4166666666724</v>
      </c>
      <c r="BJ178" s="11">
        <f t="shared" si="2340"/>
        <v>22468.628933811888</v>
      </c>
      <c r="BK178" s="6">
        <f t="shared" ref="BK178:BM178" si="2385">BK177+(365/12)</f>
        <v>5506.4166666666724</v>
      </c>
      <c r="BL178" s="11">
        <f t="shared" si="2342"/>
        <v>22468.628933811888</v>
      </c>
      <c r="BM178" s="6">
        <f t="shared" si="2385"/>
        <v>5506.4166666666724</v>
      </c>
      <c r="BN178" s="11">
        <f t="shared" si="2343"/>
        <v>22468.628933811888</v>
      </c>
      <c r="BO178" s="6">
        <f t="shared" ref="BO178:BQ178" si="2386">BO177+(365/12)</f>
        <v>5506.4166666666724</v>
      </c>
      <c r="BP178" s="11">
        <f t="shared" si="2345"/>
        <v>22468.628933811888</v>
      </c>
      <c r="BQ178" s="6">
        <f t="shared" si="2386"/>
        <v>5506.4166666666724</v>
      </c>
      <c r="BR178" s="11">
        <f t="shared" si="2346"/>
        <v>22468.628933811888</v>
      </c>
      <c r="BS178" s="6">
        <f t="shared" ref="BS178:BU178" si="2387">BS177+(365/12)</f>
        <v>5506.4166666666724</v>
      </c>
      <c r="BT178" s="11">
        <f t="shared" si="2348"/>
        <v>22468.628933811888</v>
      </c>
      <c r="BU178" s="6">
        <f t="shared" si="2387"/>
        <v>5506.4166666666724</v>
      </c>
      <c r="BV178" s="11">
        <f t="shared" si="2349"/>
        <v>22468.628933811888</v>
      </c>
      <c r="BW178" s="6">
        <f t="shared" si="1736"/>
        <v>5506.4166666666724</v>
      </c>
      <c r="BX178" s="11">
        <f t="shared" si="2350"/>
        <v>22468.628933811888</v>
      </c>
      <c r="BY178" s="82">
        <f t="shared" si="1736"/>
        <v>5506.4166666666724</v>
      </c>
      <c r="BZ178" s="11">
        <f t="shared" si="2351"/>
        <v>22468.628933811888</v>
      </c>
      <c r="CA178" s="4"/>
    </row>
    <row r="179" spans="1:79">
      <c r="A179" s="1" t="str">
        <f t="shared" si="1961"/>
        <v/>
      </c>
      <c r="B179" s="1">
        <f t="shared" si="1788"/>
        <v>173</v>
      </c>
      <c r="C179" s="13">
        <f t="shared" si="1802"/>
        <v>0</v>
      </c>
      <c r="D179" s="2">
        <f t="shared" si="1803"/>
        <v>0</v>
      </c>
      <c r="E179" s="15">
        <f t="shared" si="1773"/>
        <v>0</v>
      </c>
      <c r="F179" s="15">
        <f t="shared" si="2124"/>
        <v>0</v>
      </c>
      <c r="G179" s="21">
        <f t="shared" si="2125"/>
        <v>0</v>
      </c>
      <c r="H179" s="19">
        <f>'rent cash flow (do not modify)'!D178</f>
        <v>37000</v>
      </c>
      <c r="I179" s="22">
        <f>'rent cash flow (do not modify)'!E178</f>
        <v>37000</v>
      </c>
      <c r="J179" s="21">
        <f t="shared" si="1789"/>
        <v>5747.3710661881123</v>
      </c>
      <c r="K179" s="15">
        <f t="shared" si="1804"/>
        <v>416.66666666666669</v>
      </c>
      <c r="L179" s="15">
        <f t="shared" si="1805"/>
        <v>83.333333333333329</v>
      </c>
      <c r="M179" s="16">
        <f t="shared" si="1806"/>
        <v>166.66666666666666</v>
      </c>
      <c r="N179" s="15">
        <f t="shared" si="1807"/>
        <v>83.333333333333329</v>
      </c>
      <c r="O179" s="7">
        <f t="shared" si="2126"/>
        <v>10999.999999999998</v>
      </c>
      <c r="P179" s="15">
        <f t="shared" si="1774"/>
        <v>28966</v>
      </c>
      <c r="Q179" s="21">
        <f t="shared" si="1775"/>
        <v>22468.628933811888</v>
      </c>
      <c r="R179" s="4"/>
      <c r="S179" s="6">
        <f t="shared" si="1808"/>
        <v>5536.8333333333394</v>
      </c>
      <c r="T179" s="10"/>
      <c r="U179" s="6">
        <f t="shared" si="1808"/>
        <v>5536.8333333333394</v>
      </c>
      <c r="W179" s="6">
        <f t="shared" si="1808"/>
        <v>5536.8333333333394</v>
      </c>
      <c r="Y179" s="6">
        <f t="shared" si="1809"/>
        <v>5536.8333333333394</v>
      </c>
      <c r="AA179" s="6">
        <f t="shared" ref="AA179:AC179" si="2388">AA178+(365/12)</f>
        <v>5536.8333333333394</v>
      </c>
      <c r="AC179" s="6">
        <f t="shared" si="2388"/>
        <v>5536.8333333333394</v>
      </c>
      <c r="AE179" s="6">
        <f t="shared" ref="AE179:AG179" si="2389">AE178+(365/12)</f>
        <v>5536.8333333333394</v>
      </c>
      <c r="AG179" s="6">
        <f t="shared" si="2389"/>
        <v>5536.8333333333394</v>
      </c>
      <c r="AI179" s="6">
        <f t="shared" ref="AI179:AK179" si="2390">AI178+(365/12)</f>
        <v>5536.8333333333394</v>
      </c>
      <c r="AK179" s="6">
        <f t="shared" si="2390"/>
        <v>5536.8333333333394</v>
      </c>
      <c r="AM179" s="6">
        <f t="shared" ref="AM179:AO179" si="2391">AM178+(365/12)</f>
        <v>5536.8333333333394</v>
      </c>
      <c r="AO179" s="6">
        <f t="shared" si="2391"/>
        <v>5536.8333333333394</v>
      </c>
      <c r="AQ179" s="6">
        <f t="shared" ref="AQ179:AS179" si="2392">AQ178+(365/12)</f>
        <v>5536.8333333333394</v>
      </c>
      <c r="AS179" s="6">
        <f t="shared" si="2392"/>
        <v>5536.8333333333394</v>
      </c>
      <c r="AU179" s="6">
        <f t="shared" ref="AU179:AW179" si="2393">AU178+(365/12)</f>
        <v>5536.8333333333394</v>
      </c>
      <c r="AV179" s="11">
        <f t="shared" si="2330"/>
        <v>22468.628933811888</v>
      </c>
      <c r="AW179" s="6">
        <f t="shared" si="2393"/>
        <v>5536.8333333333394</v>
      </c>
      <c r="AX179" s="11">
        <f t="shared" si="2331"/>
        <v>22468.628933811888</v>
      </c>
      <c r="AY179" s="6">
        <f t="shared" ref="AY179:BA179" si="2394">AY178+(365/12)</f>
        <v>5536.8333333333394</v>
      </c>
      <c r="AZ179" s="11">
        <f t="shared" si="2333"/>
        <v>22468.628933811888</v>
      </c>
      <c r="BA179" s="6">
        <f t="shared" si="2394"/>
        <v>5536.8333333333394</v>
      </c>
      <c r="BB179" s="11">
        <f t="shared" si="2334"/>
        <v>22468.628933811888</v>
      </c>
      <c r="BC179" s="6">
        <f t="shared" ref="BC179:BE179" si="2395">BC178+(365/12)</f>
        <v>5536.8333333333394</v>
      </c>
      <c r="BD179" s="11">
        <f t="shared" si="2336"/>
        <v>22468.628933811888</v>
      </c>
      <c r="BE179" s="6">
        <f t="shared" si="2395"/>
        <v>5536.8333333333394</v>
      </c>
      <c r="BF179" s="11">
        <f t="shared" si="2337"/>
        <v>22468.628933811888</v>
      </c>
      <c r="BG179" s="6">
        <f t="shared" ref="BG179:BI179" si="2396">BG178+(365/12)</f>
        <v>5536.8333333333394</v>
      </c>
      <c r="BH179" s="11">
        <f t="shared" si="2339"/>
        <v>22468.628933811888</v>
      </c>
      <c r="BI179" s="6">
        <f t="shared" si="2396"/>
        <v>5536.8333333333394</v>
      </c>
      <c r="BJ179" s="11">
        <f t="shared" si="2340"/>
        <v>22468.628933811888</v>
      </c>
      <c r="BK179" s="6">
        <f t="shared" ref="BK179:BM179" si="2397">BK178+(365/12)</f>
        <v>5536.8333333333394</v>
      </c>
      <c r="BL179" s="11">
        <f t="shared" si="2342"/>
        <v>22468.628933811888</v>
      </c>
      <c r="BM179" s="6">
        <f t="shared" si="2397"/>
        <v>5536.8333333333394</v>
      </c>
      <c r="BN179" s="11">
        <f t="shared" si="2343"/>
        <v>22468.628933811888</v>
      </c>
      <c r="BO179" s="6">
        <f t="shared" ref="BO179:BQ179" si="2398">BO178+(365/12)</f>
        <v>5536.8333333333394</v>
      </c>
      <c r="BP179" s="11">
        <f t="shared" si="2345"/>
        <v>22468.628933811888</v>
      </c>
      <c r="BQ179" s="6">
        <f t="shared" si="2398"/>
        <v>5536.8333333333394</v>
      </c>
      <c r="BR179" s="11">
        <f t="shared" si="2346"/>
        <v>22468.628933811888</v>
      </c>
      <c r="BS179" s="6">
        <f t="shared" ref="BS179:BU179" si="2399">BS178+(365/12)</f>
        <v>5536.8333333333394</v>
      </c>
      <c r="BT179" s="11">
        <f t="shared" si="2348"/>
        <v>22468.628933811888</v>
      </c>
      <c r="BU179" s="6">
        <f t="shared" si="2399"/>
        <v>5536.8333333333394</v>
      </c>
      <c r="BV179" s="11">
        <f t="shared" si="2349"/>
        <v>22468.628933811888</v>
      </c>
      <c r="BW179" s="6">
        <f t="shared" si="1736"/>
        <v>5536.8333333333394</v>
      </c>
      <c r="BX179" s="11">
        <f t="shared" si="2350"/>
        <v>22468.628933811888</v>
      </c>
      <c r="BY179" s="82">
        <f t="shared" si="1736"/>
        <v>5536.8333333333394</v>
      </c>
      <c r="BZ179" s="11">
        <f t="shared" si="2351"/>
        <v>22468.628933811888</v>
      </c>
      <c r="CA179" s="4"/>
    </row>
    <row r="180" spans="1:79">
      <c r="A180" s="1" t="str">
        <f t="shared" si="1961"/>
        <v/>
      </c>
      <c r="B180" s="1">
        <f t="shared" si="1788"/>
        <v>174</v>
      </c>
      <c r="C180" s="13">
        <f t="shared" si="1802"/>
        <v>0</v>
      </c>
      <c r="D180" s="2">
        <f t="shared" si="1803"/>
        <v>0</v>
      </c>
      <c r="E180" s="15">
        <f t="shared" si="1773"/>
        <v>0</v>
      </c>
      <c r="F180" s="15">
        <f t="shared" si="2124"/>
        <v>0</v>
      </c>
      <c r="G180" s="21">
        <f t="shared" si="2125"/>
        <v>0</v>
      </c>
      <c r="H180" s="19">
        <f>'rent cash flow (do not modify)'!D179</f>
        <v>37000</v>
      </c>
      <c r="I180" s="22">
        <f>'rent cash flow (do not modify)'!E179</f>
        <v>37000</v>
      </c>
      <c r="J180" s="21">
        <f t="shared" si="1789"/>
        <v>5747.3710661881123</v>
      </c>
      <c r="K180" s="15">
        <f t="shared" si="1804"/>
        <v>416.66666666666669</v>
      </c>
      <c r="L180" s="15">
        <f t="shared" si="1805"/>
        <v>83.333333333333329</v>
      </c>
      <c r="M180" s="16">
        <f t="shared" si="1806"/>
        <v>166.66666666666666</v>
      </c>
      <c r="N180" s="15">
        <f t="shared" si="1807"/>
        <v>83.333333333333329</v>
      </c>
      <c r="O180" s="7">
        <f t="shared" si="2126"/>
        <v>10999.999999999998</v>
      </c>
      <c r="P180" s="15">
        <f t="shared" si="1774"/>
        <v>28966</v>
      </c>
      <c r="Q180" s="21">
        <f t="shared" si="1775"/>
        <v>22468.628933811888</v>
      </c>
      <c r="R180" s="4"/>
      <c r="S180" s="6">
        <f t="shared" si="1808"/>
        <v>5567.2500000000064</v>
      </c>
      <c r="T180" s="10"/>
      <c r="U180" s="6">
        <f t="shared" si="1808"/>
        <v>5567.2500000000064</v>
      </c>
      <c r="W180" s="6">
        <f t="shared" si="1808"/>
        <v>5567.2500000000064</v>
      </c>
      <c r="Y180" s="6">
        <f t="shared" si="1809"/>
        <v>5567.2500000000064</v>
      </c>
      <c r="AA180" s="6">
        <f t="shared" ref="AA180:AC180" si="2400">AA179+(365/12)</f>
        <v>5567.2500000000064</v>
      </c>
      <c r="AC180" s="6">
        <f t="shared" si="2400"/>
        <v>5567.2500000000064</v>
      </c>
      <c r="AE180" s="6">
        <f t="shared" ref="AE180:AG180" si="2401">AE179+(365/12)</f>
        <v>5567.2500000000064</v>
      </c>
      <c r="AG180" s="6">
        <f t="shared" si="2401"/>
        <v>5567.2500000000064</v>
      </c>
      <c r="AI180" s="6">
        <f t="shared" ref="AI180:AK180" si="2402">AI179+(365/12)</f>
        <v>5567.2500000000064</v>
      </c>
      <c r="AK180" s="6">
        <f t="shared" si="2402"/>
        <v>5567.2500000000064</v>
      </c>
      <c r="AM180" s="6">
        <f t="shared" ref="AM180:AO180" si="2403">AM179+(365/12)</f>
        <v>5567.2500000000064</v>
      </c>
      <c r="AO180" s="6">
        <f t="shared" si="2403"/>
        <v>5567.2500000000064</v>
      </c>
      <c r="AQ180" s="6">
        <f t="shared" ref="AQ180:AS180" si="2404">AQ179+(365/12)</f>
        <v>5567.2500000000064</v>
      </c>
      <c r="AS180" s="6">
        <f t="shared" si="2404"/>
        <v>5567.2500000000064</v>
      </c>
      <c r="AU180" s="6">
        <f t="shared" ref="AU180:AW180" si="2405">AU179+(365/12)</f>
        <v>5567.2500000000064</v>
      </c>
      <c r="AV180" s="11">
        <f t="shared" si="2330"/>
        <v>22468.628933811888</v>
      </c>
      <c r="AW180" s="6">
        <f t="shared" si="2405"/>
        <v>5567.2500000000064</v>
      </c>
      <c r="AX180" s="11">
        <f t="shared" si="2331"/>
        <v>22468.628933811888</v>
      </c>
      <c r="AY180" s="6">
        <f t="shared" ref="AY180:BA180" si="2406">AY179+(365/12)</f>
        <v>5567.2500000000064</v>
      </c>
      <c r="AZ180" s="11">
        <f t="shared" si="2333"/>
        <v>22468.628933811888</v>
      </c>
      <c r="BA180" s="6">
        <f t="shared" si="2406"/>
        <v>5567.2500000000064</v>
      </c>
      <c r="BB180" s="11">
        <f t="shared" si="2334"/>
        <v>22468.628933811888</v>
      </c>
      <c r="BC180" s="6">
        <f t="shared" ref="BC180:BE180" si="2407">BC179+(365/12)</f>
        <v>5567.2500000000064</v>
      </c>
      <c r="BD180" s="11">
        <f t="shared" si="2336"/>
        <v>22468.628933811888</v>
      </c>
      <c r="BE180" s="6">
        <f t="shared" si="2407"/>
        <v>5567.2500000000064</v>
      </c>
      <c r="BF180" s="11">
        <f t="shared" si="2337"/>
        <v>22468.628933811888</v>
      </c>
      <c r="BG180" s="6">
        <f t="shared" ref="BG180:BI180" si="2408">BG179+(365/12)</f>
        <v>5567.2500000000064</v>
      </c>
      <c r="BH180" s="11">
        <f t="shared" si="2339"/>
        <v>22468.628933811888</v>
      </c>
      <c r="BI180" s="6">
        <f t="shared" si="2408"/>
        <v>5567.2500000000064</v>
      </c>
      <c r="BJ180" s="11">
        <f t="shared" si="2340"/>
        <v>22468.628933811888</v>
      </c>
      <c r="BK180" s="6">
        <f t="shared" ref="BK180:BM180" si="2409">BK179+(365/12)</f>
        <v>5567.2500000000064</v>
      </c>
      <c r="BL180" s="11">
        <f t="shared" si="2342"/>
        <v>22468.628933811888</v>
      </c>
      <c r="BM180" s="6">
        <f t="shared" si="2409"/>
        <v>5567.2500000000064</v>
      </c>
      <c r="BN180" s="11">
        <f t="shared" si="2343"/>
        <v>22468.628933811888</v>
      </c>
      <c r="BO180" s="6">
        <f t="shared" ref="BO180:BQ180" si="2410">BO179+(365/12)</f>
        <v>5567.2500000000064</v>
      </c>
      <c r="BP180" s="11">
        <f t="shared" si="2345"/>
        <v>22468.628933811888</v>
      </c>
      <c r="BQ180" s="6">
        <f t="shared" si="2410"/>
        <v>5567.2500000000064</v>
      </c>
      <c r="BR180" s="11">
        <f t="shared" si="2346"/>
        <v>22468.628933811888</v>
      </c>
      <c r="BS180" s="6">
        <f t="shared" ref="BS180:BU180" si="2411">BS179+(365/12)</f>
        <v>5567.2500000000064</v>
      </c>
      <c r="BT180" s="11">
        <f t="shared" si="2348"/>
        <v>22468.628933811888</v>
      </c>
      <c r="BU180" s="6">
        <f t="shared" si="2411"/>
        <v>5567.2500000000064</v>
      </c>
      <c r="BV180" s="11">
        <f t="shared" si="2349"/>
        <v>22468.628933811888</v>
      </c>
      <c r="BW180" s="6">
        <f t="shared" si="1736"/>
        <v>5567.2500000000064</v>
      </c>
      <c r="BX180" s="11">
        <f t="shared" si="2350"/>
        <v>22468.628933811888</v>
      </c>
      <c r="BY180" s="82">
        <f t="shared" si="1736"/>
        <v>5567.2500000000064</v>
      </c>
      <c r="BZ180" s="11">
        <f t="shared" si="2351"/>
        <v>22468.628933811888</v>
      </c>
      <c r="CA180" s="4"/>
    </row>
    <row r="181" spans="1:79">
      <c r="A181" s="1" t="str">
        <f t="shared" si="1961"/>
        <v/>
      </c>
      <c r="B181" s="1">
        <f t="shared" si="1788"/>
        <v>175</v>
      </c>
      <c r="C181" s="13">
        <f t="shared" si="1802"/>
        <v>0</v>
      </c>
      <c r="D181" s="2">
        <f t="shared" si="1803"/>
        <v>0</v>
      </c>
      <c r="E181" s="15">
        <f t="shared" si="1773"/>
        <v>0</v>
      </c>
      <c r="F181" s="15">
        <f t="shared" si="2124"/>
        <v>0</v>
      </c>
      <c r="G181" s="21">
        <f t="shared" si="2125"/>
        <v>0</v>
      </c>
      <c r="H181" s="19">
        <f>'rent cash flow (do not modify)'!D180</f>
        <v>37000</v>
      </c>
      <c r="I181" s="22">
        <f>'rent cash flow (do not modify)'!E180</f>
        <v>37000</v>
      </c>
      <c r="J181" s="21">
        <f t="shared" si="1789"/>
        <v>5747.3710661881123</v>
      </c>
      <c r="K181" s="15">
        <f t="shared" si="1804"/>
        <v>416.66666666666669</v>
      </c>
      <c r="L181" s="15">
        <f t="shared" si="1805"/>
        <v>83.333333333333329</v>
      </c>
      <c r="M181" s="16">
        <f t="shared" si="1806"/>
        <v>166.66666666666666</v>
      </c>
      <c r="N181" s="15">
        <f t="shared" si="1807"/>
        <v>83.333333333333329</v>
      </c>
      <c r="O181" s="7">
        <f t="shared" si="2126"/>
        <v>10999.999999999998</v>
      </c>
      <c r="P181" s="15">
        <f t="shared" si="1774"/>
        <v>28966</v>
      </c>
      <c r="Q181" s="21">
        <f t="shared" si="1775"/>
        <v>22468.628933811888</v>
      </c>
      <c r="R181" s="4"/>
      <c r="S181" s="6">
        <f t="shared" si="1808"/>
        <v>5597.6666666666733</v>
      </c>
      <c r="T181" s="10"/>
      <c r="U181" s="6">
        <f t="shared" si="1808"/>
        <v>5597.6666666666733</v>
      </c>
      <c r="W181" s="6">
        <f t="shared" si="1808"/>
        <v>5597.6666666666733</v>
      </c>
      <c r="Y181" s="6">
        <f t="shared" si="1809"/>
        <v>5597.6666666666733</v>
      </c>
      <c r="AA181" s="6">
        <f t="shared" ref="AA181:AC181" si="2412">AA180+(365/12)</f>
        <v>5597.6666666666733</v>
      </c>
      <c r="AC181" s="6">
        <f t="shared" si="2412"/>
        <v>5597.6666666666733</v>
      </c>
      <c r="AE181" s="6">
        <f t="shared" ref="AE181:AG181" si="2413">AE180+(365/12)</f>
        <v>5597.6666666666733</v>
      </c>
      <c r="AG181" s="6">
        <f t="shared" si="2413"/>
        <v>5597.6666666666733</v>
      </c>
      <c r="AI181" s="6">
        <f t="shared" ref="AI181:AK181" si="2414">AI180+(365/12)</f>
        <v>5597.6666666666733</v>
      </c>
      <c r="AK181" s="6">
        <f t="shared" si="2414"/>
        <v>5597.6666666666733</v>
      </c>
      <c r="AM181" s="6">
        <f t="shared" ref="AM181:AO181" si="2415">AM180+(365/12)</f>
        <v>5597.6666666666733</v>
      </c>
      <c r="AO181" s="6">
        <f t="shared" si="2415"/>
        <v>5597.6666666666733</v>
      </c>
      <c r="AQ181" s="6">
        <f t="shared" ref="AQ181:AS181" si="2416">AQ180+(365/12)</f>
        <v>5597.6666666666733</v>
      </c>
      <c r="AS181" s="6">
        <f t="shared" si="2416"/>
        <v>5597.6666666666733</v>
      </c>
      <c r="AU181" s="6">
        <f t="shared" ref="AU181:AW181" si="2417">AU180+(365/12)</f>
        <v>5597.6666666666733</v>
      </c>
      <c r="AV181" s="11">
        <f t="shared" si="2330"/>
        <v>22468.628933811888</v>
      </c>
      <c r="AW181" s="6">
        <f t="shared" si="2417"/>
        <v>5597.6666666666733</v>
      </c>
      <c r="AX181" s="11">
        <f t="shared" si="2331"/>
        <v>22468.628933811888</v>
      </c>
      <c r="AY181" s="6">
        <f t="shared" ref="AY181:BA181" si="2418">AY180+(365/12)</f>
        <v>5597.6666666666733</v>
      </c>
      <c r="AZ181" s="11">
        <f t="shared" si="2333"/>
        <v>22468.628933811888</v>
      </c>
      <c r="BA181" s="6">
        <f t="shared" si="2418"/>
        <v>5597.6666666666733</v>
      </c>
      <c r="BB181" s="11">
        <f t="shared" si="2334"/>
        <v>22468.628933811888</v>
      </c>
      <c r="BC181" s="6">
        <f t="shared" ref="BC181:BE181" si="2419">BC180+(365/12)</f>
        <v>5597.6666666666733</v>
      </c>
      <c r="BD181" s="11">
        <f t="shared" si="2336"/>
        <v>22468.628933811888</v>
      </c>
      <c r="BE181" s="6">
        <f t="shared" si="2419"/>
        <v>5597.6666666666733</v>
      </c>
      <c r="BF181" s="11">
        <f t="shared" si="2337"/>
        <v>22468.628933811888</v>
      </c>
      <c r="BG181" s="6">
        <f t="shared" ref="BG181:BI181" si="2420">BG180+(365/12)</f>
        <v>5597.6666666666733</v>
      </c>
      <c r="BH181" s="11">
        <f t="shared" si="2339"/>
        <v>22468.628933811888</v>
      </c>
      <c r="BI181" s="6">
        <f t="shared" si="2420"/>
        <v>5597.6666666666733</v>
      </c>
      <c r="BJ181" s="11">
        <f t="shared" si="2340"/>
        <v>22468.628933811888</v>
      </c>
      <c r="BK181" s="6">
        <f t="shared" ref="BK181:BM181" si="2421">BK180+(365/12)</f>
        <v>5597.6666666666733</v>
      </c>
      <c r="BL181" s="11">
        <f t="shared" si="2342"/>
        <v>22468.628933811888</v>
      </c>
      <c r="BM181" s="6">
        <f t="shared" si="2421"/>
        <v>5597.6666666666733</v>
      </c>
      <c r="BN181" s="11">
        <f t="shared" si="2343"/>
        <v>22468.628933811888</v>
      </c>
      <c r="BO181" s="6">
        <f t="shared" ref="BO181:BQ181" si="2422">BO180+(365/12)</f>
        <v>5597.6666666666733</v>
      </c>
      <c r="BP181" s="11">
        <f t="shared" si="2345"/>
        <v>22468.628933811888</v>
      </c>
      <c r="BQ181" s="6">
        <f t="shared" si="2422"/>
        <v>5597.6666666666733</v>
      </c>
      <c r="BR181" s="11">
        <f t="shared" si="2346"/>
        <v>22468.628933811888</v>
      </c>
      <c r="BS181" s="6">
        <f t="shared" ref="BS181:BU181" si="2423">BS180+(365/12)</f>
        <v>5597.6666666666733</v>
      </c>
      <c r="BT181" s="11">
        <f t="shared" si="2348"/>
        <v>22468.628933811888</v>
      </c>
      <c r="BU181" s="6">
        <f t="shared" si="2423"/>
        <v>5597.6666666666733</v>
      </c>
      <c r="BV181" s="11">
        <f t="shared" si="2349"/>
        <v>22468.628933811888</v>
      </c>
      <c r="BW181" s="6">
        <f t="shared" si="1736"/>
        <v>5597.6666666666733</v>
      </c>
      <c r="BX181" s="11">
        <f t="shared" si="2350"/>
        <v>22468.628933811888</v>
      </c>
      <c r="BY181" s="82">
        <f t="shared" si="1736"/>
        <v>5597.6666666666733</v>
      </c>
      <c r="BZ181" s="11">
        <f t="shared" si="2351"/>
        <v>22468.628933811888</v>
      </c>
      <c r="CA181" s="4"/>
    </row>
    <row r="182" spans="1:79">
      <c r="A182" s="1" t="str">
        <f t="shared" si="1961"/>
        <v/>
      </c>
      <c r="B182" s="1">
        <f t="shared" si="1788"/>
        <v>176</v>
      </c>
      <c r="C182" s="13">
        <f t="shared" si="1802"/>
        <v>0</v>
      </c>
      <c r="D182" s="2">
        <f t="shared" si="1803"/>
        <v>0</v>
      </c>
      <c r="E182" s="15">
        <f t="shared" si="1773"/>
        <v>0</v>
      </c>
      <c r="F182" s="15">
        <f t="shared" si="2124"/>
        <v>0</v>
      </c>
      <c r="G182" s="21">
        <f t="shared" si="2125"/>
        <v>0</v>
      </c>
      <c r="H182" s="19">
        <f>'rent cash flow (do not modify)'!D181</f>
        <v>37000</v>
      </c>
      <c r="I182" s="22">
        <f>'rent cash flow (do not modify)'!E181</f>
        <v>37000</v>
      </c>
      <c r="J182" s="21">
        <f t="shared" si="1789"/>
        <v>5747.3710661881123</v>
      </c>
      <c r="K182" s="15">
        <f t="shared" si="1804"/>
        <v>416.66666666666669</v>
      </c>
      <c r="L182" s="15">
        <f t="shared" si="1805"/>
        <v>83.333333333333329</v>
      </c>
      <c r="M182" s="16">
        <f t="shared" si="1806"/>
        <v>166.66666666666666</v>
      </c>
      <c r="N182" s="15">
        <f t="shared" si="1807"/>
        <v>83.333333333333329</v>
      </c>
      <c r="O182" s="7">
        <f t="shared" si="2126"/>
        <v>10999.999999999998</v>
      </c>
      <c r="P182" s="15">
        <f t="shared" si="1774"/>
        <v>28966</v>
      </c>
      <c r="Q182" s="21">
        <f t="shared" si="1775"/>
        <v>22468.628933811888</v>
      </c>
      <c r="R182" s="4"/>
      <c r="S182" s="6">
        <f t="shared" si="1808"/>
        <v>5628.0833333333403</v>
      </c>
      <c r="T182" s="10"/>
      <c r="U182" s="6">
        <f t="shared" si="1808"/>
        <v>5628.0833333333403</v>
      </c>
      <c r="W182" s="6">
        <f t="shared" si="1808"/>
        <v>5628.0833333333403</v>
      </c>
      <c r="Y182" s="6">
        <f t="shared" si="1809"/>
        <v>5628.0833333333403</v>
      </c>
      <c r="AA182" s="6">
        <f t="shared" ref="AA182:AC182" si="2424">AA181+(365/12)</f>
        <v>5628.0833333333403</v>
      </c>
      <c r="AC182" s="6">
        <f t="shared" si="2424"/>
        <v>5628.0833333333403</v>
      </c>
      <c r="AE182" s="6">
        <f t="shared" ref="AE182:AG182" si="2425">AE181+(365/12)</f>
        <v>5628.0833333333403</v>
      </c>
      <c r="AG182" s="6">
        <f t="shared" si="2425"/>
        <v>5628.0833333333403</v>
      </c>
      <c r="AI182" s="6">
        <f t="shared" ref="AI182:AK182" si="2426">AI181+(365/12)</f>
        <v>5628.0833333333403</v>
      </c>
      <c r="AK182" s="6">
        <f t="shared" si="2426"/>
        <v>5628.0833333333403</v>
      </c>
      <c r="AM182" s="6">
        <f t="shared" ref="AM182:AO182" si="2427">AM181+(365/12)</f>
        <v>5628.0833333333403</v>
      </c>
      <c r="AO182" s="6">
        <f t="shared" si="2427"/>
        <v>5628.0833333333403</v>
      </c>
      <c r="AQ182" s="6">
        <f t="shared" ref="AQ182:AS182" si="2428">AQ181+(365/12)</f>
        <v>5628.0833333333403</v>
      </c>
      <c r="AS182" s="6">
        <f t="shared" si="2428"/>
        <v>5628.0833333333403</v>
      </c>
      <c r="AU182" s="6">
        <f t="shared" ref="AU182:AW182" si="2429">AU181+(365/12)</f>
        <v>5628.0833333333403</v>
      </c>
      <c r="AV182" s="11">
        <f t="shared" si="2330"/>
        <v>22468.628933811888</v>
      </c>
      <c r="AW182" s="6">
        <f t="shared" si="2429"/>
        <v>5628.0833333333403</v>
      </c>
      <c r="AX182" s="11">
        <f t="shared" si="2331"/>
        <v>22468.628933811888</v>
      </c>
      <c r="AY182" s="6">
        <f t="shared" ref="AY182:BA182" si="2430">AY181+(365/12)</f>
        <v>5628.0833333333403</v>
      </c>
      <c r="AZ182" s="11">
        <f t="shared" si="2333"/>
        <v>22468.628933811888</v>
      </c>
      <c r="BA182" s="6">
        <f t="shared" si="2430"/>
        <v>5628.0833333333403</v>
      </c>
      <c r="BB182" s="11">
        <f t="shared" si="2334"/>
        <v>22468.628933811888</v>
      </c>
      <c r="BC182" s="6">
        <f t="shared" ref="BC182:BE182" si="2431">BC181+(365/12)</f>
        <v>5628.0833333333403</v>
      </c>
      <c r="BD182" s="11">
        <f t="shared" si="2336"/>
        <v>22468.628933811888</v>
      </c>
      <c r="BE182" s="6">
        <f t="shared" si="2431"/>
        <v>5628.0833333333403</v>
      </c>
      <c r="BF182" s="11">
        <f t="shared" si="2337"/>
        <v>22468.628933811888</v>
      </c>
      <c r="BG182" s="6">
        <f t="shared" ref="BG182:BI182" si="2432">BG181+(365/12)</f>
        <v>5628.0833333333403</v>
      </c>
      <c r="BH182" s="11">
        <f t="shared" si="2339"/>
        <v>22468.628933811888</v>
      </c>
      <c r="BI182" s="6">
        <f t="shared" si="2432"/>
        <v>5628.0833333333403</v>
      </c>
      <c r="BJ182" s="11">
        <f t="shared" si="2340"/>
        <v>22468.628933811888</v>
      </c>
      <c r="BK182" s="6">
        <f t="shared" ref="BK182:BM182" si="2433">BK181+(365/12)</f>
        <v>5628.0833333333403</v>
      </c>
      <c r="BL182" s="11">
        <f t="shared" si="2342"/>
        <v>22468.628933811888</v>
      </c>
      <c r="BM182" s="6">
        <f t="shared" si="2433"/>
        <v>5628.0833333333403</v>
      </c>
      <c r="BN182" s="11">
        <f t="shared" si="2343"/>
        <v>22468.628933811888</v>
      </c>
      <c r="BO182" s="6">
        <f t="shared" ref="BO182:BQ182" si="2434">BO181+(365/12)</f>
        <v>5628.0833333333403</v>
      </c>
      <c r="BP182" s="11">
        <f t="shared" si="2345"/>
        <v>22468.628933811888</v>
      </c>
      <c r="BQ182" s="6">
        <f t="shared" si="2434"/>
        <v>5628.0833333333403</v>
      </c>
      <c r="BR182" s="11">
        <f t="shared" si="2346"/>
        <v>22468.628933811888</v>
      </c>
      <c r="BS182" s="6">
        <f t="shared" ref="BS182:BU182" si="2435">BS181+(365/12)</f>
        <v>5628.0833333333403</v>
      </c>
      <c r="BT182" s="11">
        <f t="shared" si="2348"/>
        <v>22468.628933811888</v>
      </c>
      <c r="BU182" s="6">
        <f t="shared" si="2435"/>
        <v>5628.0833333333403</v>
      </c>
      <c r="BV182" s="11">
        <f t="shared" si="2349"/>
        <v>22468.628933811888</v>
      </c>
      <c r="BW182" s="6">
        <f t="shared" si="1736"/>
        <v>5628.0833333333403</v>
      </c>
      <c r="BX182" s="11">
        <f t="shared" si="2350"/>
        <v>22468.628933811888</v>
      </c>
      <c r="BY182" s="82">
        <f t="shared" si="1736"/>
        <v>5628.0833333333403</v>
      </c>
      <c r="BZ182" s="11">
        <f t="shared" si="2351"/>
        <v>22468.628933811888</v>
      </c>
      <c r="CA182" s="4"/>
    </row>
    <row r="183" spans="1:79">
      <c r="A183" s="1" t="str">
        <f t="shared" si="1961"/>
        <v/>
      </c>
      <c r="B183" s="1">
        <f t="shared" si="1788"/>
        <v>177</v>
      </c>
      <c r="C183" s="13">
        <f t="shared" si="1802"/>
        <v>0</v>
      </c>
      <c r="D183" s="2">
        <f t="shared" si="1803"/>
        <v>0</v>
      </c>
      <c r="E183" s="15">
        <f t="shared" si="1773"/>
        <v>0</v>
      </c>
      <c r="F183" s="15">
        <f t="shared" si="2124"/>
        <v>0</v>
      </c>
      <c r="G183" s="21">
        <f t="shared" si="2125"/>
        <v>0</v>
      </c>
      <c r="H183" s="19">
        <f>'rent cash flow (do not modify)'!D182</f>
        <v>37000</v>
      </c>
      <c r="I183" s="22">
        <f>'rent cash flow (do not modify)'!E182</f>
        <v>37000</v>
      </c>
      <c r="J183" s="21">
        <f t="shared" si="1789"/>
        <v>5747.3710661881123</v>
      </c>
      <c r="K183" s="15">
        <f t="shared" si="1804"/>
        <v>416.66666666666669</v>
      </c>
      <c r="L183" s="15">
        <f t="shared" si="1805"/>
        <v>83.333333333333329</v>
      </c>
      <c r="M183" s="16">
        <f t="shared" si="1806"/>
        <v>166.66666666666666</v>
      </c>
      <c r="N183" s="15">
        <f t="shared" si="1807"/>
        <v>83.333333333333329</v>
      </c>
      <c r="O183" s="7">
        <f t="shared" si="2126"/>
        <v>10999.999999999998</v>
      </c>
      <c r="P183" s="15">
        <f t="shared" si="1774"/>
        <v>28966</v>
      </c>
      <c r="Q183" s="21">
        <f t="shared" si="1775"/>
        <v>22468.628933811888</v>
      </c>
      <c r="R183" s="4"/>
      <c r="S183" s="6">
        <f t="shared" si="1808"/>
        <v>5658.5000000000073</v>
      </c>
      <c r="T183" s="10"/>
      <c r="U183" s="6">
        <f t="shared" si="1808"/>
        <v>5658.5000000000073</v>
      </c>
      <c r="W183" s="6">
        <f t="shared" si="1808"/>
        <v>5658.5000000000073</v>
      </c>
      <c r="Y183" s="6">
        <f t="shared" si="1809"/>
        <v>5658.5000000000073</v>
      </c>
      <c r="AA183" s="6">
        <f t="shared" ref="AA183:AC183" si="2436">AA182+(365/12)</f>
        <v>5658.5000000000073</v>
      </c>
      <c r="AC183" s="6">
        <f t="shared" si="2436"/>
        <v>5658.5000000000073</v>
      </c>
      <c r="AE183" s="6">
        <f t="shared" ref="AE183:AG183" si="2437">AE182+(365/12)</f>
        <v>5658.5000000000073</v>
      </c>
      <c r="AG183" s="6">
        <f t="shared" si="2437"/>
        <v>5658.5000000000073</v>
      </c>
      <c r="AI183" s="6">
        <f t="shared" ref="AI183:AK183" si="2438">AI182+(365/12)</f>
        <v>5658.5000000000073</v>
      </c>
      <c r="AK183" s="6">
        <f t="shared" si="2438"/>
        <v>5658.5000000000073</v>
      </c>
      <c r="AM183" s="6">
        <f t="shared" ref="AM183:AO183" si="2439">AM182+(365/12)</f>
        <v>5658.5000000000073</v>
      </c>
      <c r="AO183" s="6">
        <f t="shared" si="2439"/>
        <v>5658.5000000000073</v>
      </c>
      <c r="AQ183" s="6">
        <f t="shared" ref="AQ183:AS183" si="2440">AQ182+(365/12)</f>
        <v>5658.5000000000073</v>
      </c>
      <c r="AS183" s="6">
        <f t="shared" si="2440"/>
        <v>5658.5000000000073</v>
      </c>
      <c r="AU183" s="6">
        <f t="shared" ref="AU183:AW183" si="2441">AU182+(365/12)</f>
        <v>5658.5000000000073</v>
      </c>
      <c r="AV183" s="11">
        <f t="shared" si="2330"/>
        <v>22468.628933811888</v>
      </c>
      <c r="AW183" s="6">
        <f t="shared" si="2441"/>
        <v>5658.5000000000073</v>
      </c>
      <c r="AX183" s="11">
        <f t="shared" si="2331"/>
        <v>22468.628933811888</v>
      </c>
      <c r="AY183" s="6">
        <f t="shared" ref="AY183:BA183" si="2442">AY182+(365/12)</f>
        <v>5658.5000000000073</v>
      </c>
      <c r="AZ183" s="11">
        <f t="shared" si="2333"/>
        <v>22468.628933811888</v>
      </c>
      <c r="BA183" s="6">
        <f t="shared" si="2442"/>
        <v>5658.5000000000073</v>
      </c>
      <c r="BB183" s="11">
        <f t="shared" si="2334"/>
        <v>22468.628933811888</v>
      </c>
      <c r="BC183" s="6">
        <f t="shared" ref="BC183:BE183" si="2443">BC182+(365/12)</f>
        <v>5658.5000000000073</v>
      </c>
      <c r="BD183" s="11">
        <f t="shared" si="2336"/>
        <v>22468.628933811888</v>
      </c>
      <c r="BE183" s="6">
        <f t="shared" si="2443"/>
        <v>5658.5000000000073</v>
      </c>
      <c r="BF183" s="11">
        <f t="shared" si="2337"/>
        <v>22468.628933811888</v>
      </c>
      <c r="BG183" s="6">
        <f t="shared" ref="BG183:BI183" si="2444">BG182+(365/12)</f>
        <v>5658.5000000000073</v>
      </c>
      <c r="BH183" s="11">
        <f t="shared" si="2339"/>
        <v>22468.628933811888</v>
      </c>
      <c r="BI183" s="6">
        <f t="shared" si="2444"/>
        <v>5658.5000000000073</v>
      </c>
      <c r="BJ183" s="11">
        <f t="shared" si="2340"/>
        <v>22468.628933811888</v>
      </c>
      <c r="BK183" s="6">
        <f t="shared" ref="BK183:BM183" si="2445">BK182+(365/12)</f>
        <v>5658.5000000000073</v>
      </c>
      <c r="BL183" s="11">
        <f t="shared" si="2342"/>
        <v>22468.628933811888</v>
      </c>
      <c r="BM183" s="6">
        <f t="shared" si="2445"/>
        <v>5658.5000000000073</v>
      </c>
      <c r="BN183" s="11">
        <f t="shared" si="2343"/>
        <v>22468.628933811888</v>
      </c>
      <c r="BO183" s="6">
        <f t="shared" ref="BO183:BQ183" si="2446">BO182+(365/12)</f>
        <v>5658.5000000000073</v>
      </c>
      <c r="BP183" s="11">
        <f t="shared" si="2345"/>
        <v>22468.628933811888</v>
      </c>
      <c r="BQ183" s="6">
        <f t="shared" si="2446"/>
        <v>5658.5000000000073</v>
      </c>
      <c r="BR183" s="11">
        <f t="shared" si="2346"/>
        <v>22468.628933811888</v>
      </c>
      <c r="BS183" s="6">
        <f t="shared" ref="BS183:BU183" si="2447">BS182+(365/12)</f>
        <v>5658.5000000000073</v>
      </c>
      <c r="BT183" s="11">
        <f t="shared" si="2348"/>
        <v>22468.628933811888</v>
      </c>
      <c r="BU183" s="6">
        <f t="shared" si="2447"/>
        <v>5658.5000000000073</v>
      </c>
      <c r="BV183" s="11">
        <f t="shared" si="2349"/>
        <v>22468.628933811888</v>
      </c>
      <c r="BW183" s="6">
        <f t="shared" si="1736"/>
        <v>5658.5000000000073</v>
      </c>
      <c r="BX183" s="11">
        <f t="shared" si="2350"/>
        <v>22468.628933811888</v>
      </c>
      <c r="BY183" s="82">
        <f t="shared" si="1736"/>
        <v>5658.5000000000073</v>
      </c>
      <c r="BZ183" s="11">
        <f t="shared" si="2351"/>
        <v>22468.628933811888</v>
      </c>
      <c r="CA183" s="4"/>
    </row>
    <row r="184" spans="1:79">
      <c r="A184" s="1" t="str">
        <f t="shared" si="1961"/>
        <v/>
      </c>
      <c r="B184" s="1">
        <f t="shared" si="1788"/>
        <v>178</v>
      </c>
      <c r="C184" s="13">
        <f t="shared" si="1802"/>
        <v>0</v>
      </c>
      <c r="D184" s="2">
        <f t="shared" si="1803"/>
        <v>0</v>
      </c>
      <c r="E184" s="15">
        <f t="shared" si="1773"/>
        <v>0</v>
      </c>
      <c r="F184" s="15">
        <f t="shared" si="2124"/>
        <v>0</v>
      </c>
      <c r="G184" s="21">
        <f t="shared" si="2125"/>
        <v>0</v>
      </c>
      <c r="H184" s="19">
        <f>'rent cash flow (do not modify)'!D183</f>
        <v>37000</v>
      </c>
      <c r="I184" s="22">
        <f>'rent cash flow (do not modify)'!E183</f>
        <v>37000</v>
      </c>
      <c r="J184" s="21">
        <f t="shared" si="1789"/>
        <v>5747.3710661881123</v>
      </c>
      <c r="K184" s="15">
        <f t="shared" si="1804"/>
        <v>416.66666666666669</v>
      </c>
      <c r="L184" s="15">
        <f t="shared" si="1805"/>
        <v>83.333333333333329</v>
      </c>
      <c r="M184" s="16">
        <f t="shared" si="1806"/>
        <v>166.66666666666666</v>
      </c>
      <c r="N184" s="15">
        <f t="shared" si="1807"/>
        <v>83.333333333333329</v>
      </c>
      <c r="O184" s="7">
        <f t="shared" si="2126"/>
        <v>10999.999999999998</v>
      </c>
      <c r="P184" s="15">
        <f t="shared" si="1774"/>
        <v>28966</v>
      </c>
      <c r="Q184" s="21">
        <f t="shared" si="1775"/>
        <v>22468.628933811888</v>
      </c>
      <c r="R184" s="4"/>
      <c r="S184" s="6">
        <f t="shared" si="1808"/>
        <v>5688.9166666666742</v>
      </c>
      <c r="T184" s="10"/>
      <c r="U184" s="6">
        <f t="shared" si="1808"/>
        <v>5688.9166666666742</v>
      </c>
      <c r="W184" s="6">
        <f t="shared" si="1808"/>
        <v>5688.9166666666742</v>
      </c>
      <c r="Y184" s="6">
        <f t="shared" si="1809"/>
        <v>5688.9166666666742</v>
      </c>
      <c r="AA184" s="6">
        <f t="shared" ref="AA184:AC184" si="2448">AA183+(365/12)</f>
        <v>5688.9166666666742</v>
      </c>
      <c r="AC184" s="6">
        <f t="shared" si="2448"/>
        <v>5688.9166666666742</v>
      </c>
      <c r="AE184" s="6">
        <f t="shared" ref="AE184:AG184" si="2449">AE183+(365/12)</f>
        <v>5688.9166666666742</v>
      </c>
      <c r="AG184" s="6">
        <f t="shared" si="2449"/>
        <v>5688.9166666666742</v>
      </c>
      <c r="AI184" s="6">
        <f t="shared" ref="AI184:AK184" si="2450">AI183+(365/12)</f>
        <v>5688.9166666666742</v>
      </c>
      <c r="AK184" s="6">
        <f t="shared" si="2450"/>
        <v>5688.9166666666742</v>
      </c>
      <c r="AM184" s="6">
        <f t="shared" ref="AM184:AO184" si="2451">AM183+(365/12)</f>
        <v>5688.9166666666742</v>
      </c>
      <c r="AO184" s="6">
        <f t="shared" si="2451"/>
        <v>5688.9166666666742</v>
      </c>
      <c r="AQ184" s="6">
        <f t="shared" ref="AQ184:AS184" si="2452">AQ183+(365/12)</f>
        <v>5688.9166666666742</v>
      </c>
      <c r="AS184" s="6">
        <f t="shared" si="2452"/>
        <v>5688.9166666666742</v>
      </c>
      <c r="AU184" s="6">
        <f t="shared" ref="AU184:AW184" si="2453">AU183+(365/12)</f>
        <v>5688.9166666666742</v>
      </c>
      <c r="AV184" s="11">
        <f t="shared" si="2330"/>
        <v>22468.628933811888</v>
      </c>
      <c r="AW184" s="6">
        <f t="shared" si="2453"/>
        <v>5688.9166666666742</v>
      </c>
      <c r="AX184" s="11">
        <f t="shared" si="2331"/>
        <v>22468.628933811888</v>
      </c>
      <c r="AY184" s="6">
        <f t="shared" ref="AY184:BA184" si="2454">AY183+(365/12)</f>
        <v>5688.9166666666742</v>
      </c>
      <c r="AZ184" s="11">
        <f t="shared" si="2333"/>
        <v>22468.628933811888</v>
      </c>
      <c r="BA184" s="6">
        <f t="shared" si="2454"/>
        <v>5688.9166666666742</v>
      </c>
      <c r="BB184" s="11">
        <f t="shared" si="2334"/>
        <v>22468.628933811888</v>
      </c>
      <c r="BC184" s="6">
        <f t="shared" ref="BC184:BE184" si="2455">BC183+(365/12)</f>
        <v>5688.9166666666742</v>
      </c>
      <c r="BD184" s="11">
        <f t="shared" si="2336"/>
        <v>22468.628933811888</v>
      </c>
      <c r="BE184" s="6">
        <f t="shared" si="2455"/>
        <v>5688.9166666666742</v>
      </c>
      <c r="BF184" s="11">
        <f t="shared" si="2337"/>
        <v>22468.628933811888</v>
      </c>
      <c r="BG184" s="6">
        <f t="shared" ref="BG184:BI184" si="2456">BG183+(365/12)</f>
        <v>5688.9166666666742</v>
      </c>
      <c r="BH184" s="11">
        <f t="shared" si="2339"/>
        <v>22468.628933811888</v>
      </c>
      <c r="BI184" s="6">
        <f t="shared" si="2456"/>
        <v>5688.9166666666742</v>
      </c>
      <c r="BJ184" s="11">
        <f t="shared" si="2340"/>
        <v>22468.628933811888</v>
      </c>
      <c r="BK184" s="6">
        <f t="shared" ref="BK184:BM184" si="2457">BK183+(365/12)</f>
        <v>5688.9166666666742</v>
      </c>
      <c r="BL184" s="11">
        <f t="shared" si="2342"/>
        <v>22468.628933811888</v>
      </c>
      <c r="BM184" s="6">
        <f t="shared" si="2457"/>
        <v>5688.9166666666742</v>
      </c>
      <c r="BN184" s="11">
        <f t="shared" si="2343"/>
        <v>22468.628933811888</v>
      </c>
      <c r="BO184" s="6">
        <f t="shared" ref="BO184:BQ184" si="2458">BO183+(365/12)</f>
        <v>5688.9166666666742</v>
      </c>
      <c r="BP184" s="11">
        <f t="shared" si="2345"/>
        <v>22468.628933811888</v>
      </c>
      <c r="BQ184" s="6">
        <f t="shared" si="2458"/>
        <v>5688.9166666666742</v>
      </c>
      <c r="BR184" s="11">
        <f t="shared" si="2346"/>
        <v>22468.628933811888</v>
      </c>
      <c r="BS184" s="6">
        <f t="shared" ref="BS184:BU184" si="2459">BS183+(365/12)</f>
        <v>5688.9166666666742</v>
      </c>
      <c r="BT184" s="11">
        <f t="shared" si="2348"/>
        <v>22468.628933811888</v>
      </c>
      <c r="BU184" s="6">
        <f t="shared" si="2459"/>
        <v>5688.9166666666742</v>
      </c>
      <c r="BV184" s="11">
        <f t="shared" si="2349"/>
        <v>22468.628933811888</v>
      </c>
      <c r="BW184" s="6">
        <f t="shared" si="1736"/>
        <v>5688.9166666666742</v>
      </c>
      <c r="BX184" s="11">
        <f t="shared" si="2350"/>
        <v>22468.628933811888</v>
      </c>
      <c r="BY184" s="82">
        <f t="shared" si="1736"/>
        <v>5688.9166666666742</v>
      </c>
      <c r="BZ184" s="11">
        <f t="shared" si="2351"/>
        <v>22468.628933811888</v>
      </c>
      <c r="CA184" s="4"/>
    </row>
    <row r="185" spans="1:79">
      <c r="A185" s="1" t="str">
        <f t="shared" si="1961"/>
        <v/>
      </c>
      <c r="B185" s="1">
        <f t="shared" si="1788"/>
        <v>179</v>
      </c>
      <c r="C185" s="13">
        <f t="shared" si="1802"/>
        <v>0</v>
      </c>
      <c r="D185" s="2">
        <f t="shared" si="1803"/>
        <v>0</v>
      </c>
      <c r="E185" s="15">
        <f t="shared" si="1773"/>
        <v>0</v>
      </c>
      <c r="F185" s="15">
        <f t="shared" si="2124"/>
        <v>0</v>
      </c>
      <c r="G185" s="21">
        <f t="shared" si="2125"/>
        <v>0</v>
      </c>
      <c r="H185" s="19">
        <f>'rent cash flow (do not modify)'!D184</f>
        <v>37000</v>
      </c>
      <c r="I185" s="22">
        <f>'rent cash flow (do not modify)'!E184</f>
        <v>37000</v>
      </c>
      <c r="J185" s="21">
        <f t="shared" si="1789"/>
        <v>5747.3710661881123</v>
      </c>
      <c r="K185" s="15">
        <f t="shared" si="1804"/>
        <v>416.66666666666669</v>
      </c>
      <c r="L185" s="15">
        <f t="shared" si="1805"/>
        <v>83.333333333333329</v>
      </c>
      <c r="M185" s="16">
        <f t="shared" si="1806"/>
        <v>166.66666666666666</v>
      </c>
      <c r="N185" s="15">
        <f t="shared" si="1807"/>
        <v>83.333333333333329</v>
      </c>
      <c r="O185" s="7">
        <f t="shared" si="2126"/>
        <v>10999.999999999998</v>
      </c>
      <c r="P185" s="15">
        <f t="shared" si="1774"/>
        <v>28966</v>
      </c>
      <c r="Q185" s="21">
        <f t="shared" si="1775"/>
        <v>22468.628933811888</v>
      </c>
      <c r="R185" s="4"/>
      <c r="S185" s="6">
        <f t="shared" si="1808"/>
        <v>5719.3333333333412</v>
      </c>
      <c r="T185" s="10"/>
      <c r="U185" s="6">
        <f t="shared" si="1808"/>
        <v>5719.3333333333412</v>
      </c>
      <c r="W185" s="6">
        <f t="shared" si="1808"/>
        <v>5719.3333333333412</v>
      </c>
      <c r="Y185" s="6">
        <f t="shared" si="1809"/>
        <v>5719.3333333333412</v>
      </c>
      <c r="AA185" s="6">
        <f t="shared" ref="AA185:AC185" si="2460">AA184+(365/12)</f>
        <v>5719.3333333333412</v>
      </c>
      <c r="AC185" s="6">
        <f t="shared" si="2460"/>
        <v>5719.3333333333412</v>
      </c>
      <c r="AE185" s="6">
        <f t="shared" ref="AE185:AG185" si="2461">AE184+(365/12)</f>
        <v>5719.3333333333412</v>
      </c>
      <c r="AG185" s="6">
        <f t="shared" si="2461"/>
        <v>5719.3333333333412</v>
      </c>
      <c r="AI185" s="6">
        <f t="shared" ref="AI185:AK185" si="2462">AI184+(365/12)</f>
        <v>5719.3333333333412</v>
      </c>
      <c r="AK185" s="6">
        <f t="shared" si="2462"/>
        <v>5719.3333333333412</v>
      </c>
      <c r="AM185" s="6">
        <f t="shared" ref="AM185:AO185" si="2463">AM184+(365/12)</f>
        <v>5719.3333333333412</v>
      </c>
      <c r="AO185" s="6">
        <f t="shared" si="2463"/>
        <v>5719.3333333333412</v>
      </c>
      <c r="AQ185" s="6">
        <f t="shared" ref="AQ185:AS185" si="2464">AQ184+(365/12)</f>
        <v>5719.3333333333412</v>
      </c>
      <c r="AS185" s="6">
        <f t="shared" si="2464"/>
        <v>5719.3333333333412</v>
      </c>
      <c r="AU185" s="6">
        <f t="shared" ref="AU185:AW185" si="2465">AU184+(365/12)</f>
        <v>5719.3333333333412</v>
      </c>
      <c r="AV185" s="11">
        <f t="shared" si="2330"/>
        <v>22468.628933811888</v>
      </c>
      <c r="AW185" s="6">
        <f t="shared" si="2465"/>
        <v>5719.3333333333412</v>
      </c>
      <c r="AX185" s="11">
        <f t="shared" si="2331"/>
        <v>22468.628933811888</v>
      </c>
      <c r="AY185" s="6">
        <f t="shared" ref="AY185:BA185" si="2466">AY184+(365/12)</f>
        <v>5719.3333333333412</v>
      </c>
      <c r="AZ185" s="11">
        <f t="shared" si="2333"/>
        <v>22468.628933811888</v>
      </c>
      <c r="BA185" s="6">
        <f t="shared" si="2466"/>
        <v>5719.3333333333412</v>
      </c>
      <c r="BB185" s="11">
        <f t="shared" si="2334"/>
        <v>22468.628933811888</v>
      </c>
      <c r="BC185" s="6">
        <f t="shared" ref="BC185:BE185" si="2467">BC184+(365/12)</f>
        <v>5719.3333333333412</v>
      </c>
      <c r="BD185" s="11">
        <f t="shared" si="2336"/>
        <v>22468.628933811888</v>
      </c>
      <c r="BE185" s="6">
        <f t="shared" si="2467"/>
        <v>5719.3333333333412</v>
      </c>
      <c r="BF185" s="11">
        <f t="shared" si="2337"/>
        <v>22468.628933811888</v>
      </c>
      <c r="BG185" s="6">
        <f t="shared" ref="BG185:BI185" si="2468">BG184+(365/12)</f>
        <v>5719.3333333333412</v>
      </c>
      <c r="BH185" s="11">
        <f t="shared" si="2339"/>
        <v>22468.628933811888</v>
      </c>
      <c r="BI185" s="6">
        <f t="shared" si="2468"/>
        <v>5719.3333333333412</v>
      </c>
      <c r="BJ185" s="11">
        <f t="shared" si="2340"/>
        <v>22468.628933811888</v>
      </c>
      <c r="BK185" s="6">
        <f t="shared" ref="BK185:BM185" si="2469">BK184+(365/12)</f>
        <v>5719.3333333333412</v>
      </c>
      <c r="BL185" s="11">
        <f t="shared" si="2342"/>
        <v>22468.628933811888</v>
      </c>
      <c r="BM185" s="6">
        <f t="shared" si="2469"/>
        <v>5719.3333333333412</v>
      </c>
      <c r="BN185" s="11">
        <f t="shared" si="2343"/>
        <v>22468.628933811888</v>
      </c>
      <c r="BO185" s="6">
        <f t="shared" ref="BO185:BQ185" si="2470">BO184+(365/12)</f>
        <v>5719.3333333333412</v>
      </c>
      <c r="BP185" s="11">
        <f t="shared" si="2345"/>
        <v>22468.628933811888</v>
      </c>
      <c r="BQ185" s="6">
        <f t="shared" si="2470"/>
        <v>5719.3333333333412</v>
      </c>
      <c r="BR185" s="11">
        <f t="shared" si="2346"/>
        <v>22468.628933811888</v>
      </c>
      <c r="BS185" s="6">
        <f t="shared" ref="BS185:BU185" si="2471">BS184+(365/12)</f>
        <v>5719.3333333333412</v>
      </c>
      <c r="BT185" s="11">
        <f t="shared" si="2348"/>
        <v>22468.628933811888</v>
      </c>
      <c r="BU185" s="6">
        <f t="shared" si="2471"/>
        <v>5719.3333333333412</v>
      </c>
      <c r="BV185" s="11">
        <f t="shared" si="2349"/>
        <v>22468.628933811888</v>
      </c>
      <c r="BW185" s="6">
        <f t="shared" si="1736"/>
        <v>5719.3333333333412</v>
      </c>
      <c r="BX185" s="11">
        <f t="shared" si="2350"/>
        <v>22468.628933811888</v>
      </c>
      <c r="BY185" s="82">
        <f t="shared" si="1736"/>
        <v>5719.3333333333412</v>
      </c>
      <c r="BZ185" s="11">
        <f t="shared" si="2351"/>
        <v>22468.628933811888</v>
      </c>
      <c r="CA185" s="4"/>
    </row>
    <row r="186" spans="1:79">
      <c r="A186" s="1" t="str">
        <f t="shared" si="1961"/>
        <v/>
      </c>
      <c r="B186" s="1">
        <f t="shared" si="1788"/>
        <v>180</v>
      </c>
      <c r="C186" s="13">
        <f t="shared" si="1802"/>
        <v>0</v>
      </c>
      <c r="D186" s="2">
        <f t="shared" si="1803"/>
        <v>0</v>
      </c>
      <c r="E186" s="15">
        <f t="shared" si="1773"/>
        <v>0</v>
      </c>
      <c r="F186" s="15">
        <f t="shared" si="2124"/>
        <v>0</v>
      </c>
      <c r="G186" s="21">
        <f t="shared" si="2125"/>
        <v>0</v>
      </c>
      <c r="H186" s="19">
        <f>'rent cash flow (do not modify)'!D185</f>
        <v>37000</v>
      </c>
      <c r="I186" s="22">
        <f>'rent cash flow (do not modify)'!E185</f>
        <v>37000</v>
      </c>
      <c r="J186" s="21">
        <f t="shared" si="1789"/>
        <v>5747.3710661881123</v>
      </c>
      <c r="K186" s="15">
        <f t="shared" si="1804"/>
        <v>416.66666666666669</v>
      </c>
      <c r="L186" s="15">
        <f t="shared" si="1805"/>
        <v>83.333333333333329</v>
      </c>
      <c r="M186" s="16">
        <f t="shared" si="1806"/>
        <v>166.66666666666666</v>
      </c>
      <c r="N186" s="15">
        <f t="shared" si="1807"/>
        <v>83.333333333333329</v>
      </c>
      <c r="O186" s="7">
        <f t="shared" si="2126"/>
        <v>10999.999999999998</v>
      </c>
      <c r="P186" s="15">
        <f t="shared" si="1774"/>
        <v>28966</v>
      </c>
      <c r="Q186" s="21">
        <f t="shared" si="1775"/>
        <v>22468.628933811888</v>
      </c>
      <c r="R186" s="4"/>
      <c r="S186" s="6">
        <f t="shared" si="1808"/>
        <v>5749.7500000000082</v>
      </c>
      <c r="T186" s="10"/>
      <c r="U186" s="6">
        <f t="shared" si="1808"/>
        <v>5749.7500000000082</v>
      </c>
      <c r="W186" s="6">
        <f t="shared" si="1808"/>
        <v>5749.7500000000082</v>
      </c>
      <c r="Y186" s="6">
        <f t="shared" si="1809"/>
        <v>5749.7500000000082</v>
      </c>
      <c r="AA186" s="6">
        <f t="shared" ref="AA186:AC186" si="2472">AA185+(365/12)</f>
        <v>5749.7500000000082</v>
      </c>
      <c r="AC186" s="6">
        <f t="shared" si="2472"/>
        <v>5749.7500000000082</v>
      </c>
      <c r="AE186" s="6">
        <f t="shared" ref="AE186:AG186" si="2473">AE185+(365/12)</f>
        <v>5749.7500000000082</v>
      </c>
      <c r="AG186" s="6">
        <f t="shared" si="2473"/>
        <v>5749.7500000000082</v>
      </c>
      <c r="AI186" s="6">
        <f t="shared" ref="AI186:AK186" si="2474">AI185+(365/12)</f>
        <v>5749.7500000000082</v>
      </c>
      <c r="AK186" s="6">
        <f t="shared" si="2474"/>
        <v>5749.7500000000082</v>
      </c>
      <c r="AM186" s="6">
        <f t="shared" ref="AM186:AO186" si="2475">AM185+(365/12)</f>
        <v>5749.7500000000082</v>
      </c>
      <c r="AO186" s="6">
        <f t="shared" si="2475"/>
        <v>5749.7500000000082</v>
      </c>
      <c r="AQ186" s="6">
        <f t="shared" ref="AQ186:AS186" si="2476">AQ185+(365/12)</f>
        <v>5749.7500000000082</v>
      </c>
      <c r="AS186" s="6">
        <f t="shared" si="2476"/>
        <v>5749.7500000000082</v>
      </c>
      <c r="AU186" s="6">
        <f t="shared" ref="AU186:AW186" si="2477">AU185+(365/12)</f>
        <v>5749.7500000000082</v>
      </c>
      <c r="AV186" s="11">
        <f t="shared" si="2330"/>
        <v>22468.628933811888</v>
      </c>
      <c r="AW186" s="6">
        <f t="shared" si="2477"/>
        <v>5749.7500000000082</v>
      </c>
      <c r="AX186" s="11">
        <f t="shared" si="2331"/>
        <v>22468.628933811888</v>
      </c>
      <c r="AY186" s="6">
        <f t="shared" ref="AY186:BA186" si="2478">AY185+(365/12)</f>
        <v>5749.7500000000082</v>
      </c>
      <c r="AZ186" s="11">
        <f t="shared" si="2333"/>
        <v>22468.628933811888</v>
      </c>
      <c r="BA186" s="6">
        <f t="shared" si="2478"/>
        <v>5749.7500000000082</v>
      </c>
      <c r="BB186" s="11">
        <f t="shared" si="2334"/>
        <v>22468.628933811888</v>
      </c>
      <c r="BC186" s="6">
        <f t="shared" ref="BC186:BE186" si="2479">BC185+(365/12)</f>
        <v>5749.7500000000082</v>
      </c>
      <c r="BD186" s="11">
        <f t="shared" si="2336"/>
        <v>22468.628933811888</v>
      </c>
      <c r="BE186" s="6">
        <f t="shared" si="2479"/>
        <v>5749.7500000000082</v>
      </c>
      <c r="BF186" s="11">
        <f t="shared" si="2337"/>
        <v>22468.628933811888</v>
      </c>
      <c r="BG186" s="6">
        <f t="shared" ref="BG186:BI186" si="2480">BG185+(365/12)</f>
        <v>5749.7500000000082</v>
      </c>
      <c r="BH186" s="11">
        <f t="shared" si="2339"/>
        <v>22468.628933811888</v>
      </c>
      <c r="BI186" s="6">
        <f t="shared" si="2480"/>
        <v>5749.7500000000082</v>
      </c>
      <c r="BJ186" s="11">
        <f t="shared" si="2340"/>
        <v>22468.628933811888</v>
      </c>
      <c r="BK186" s="6">
        <f t="shared" ref="BK186:BM186" si="2481">BK185+(365/12)</f>
        <v>5749.7500000000082</v>
      </c>
      <c r="BL186" s="11">
        <f t="shared" si="2342"/>
        <v>22468.628933811888</v>
      </c>
      <c r="BM186" s="6">
        <f t="shared" si="2481"/>
        <v>5749.7500000000082</v>
      </c>
      <c r="BN186" s="11">
        <f t="shared" si="2343"/>
        <v>22468.628933811888</v>
      </c>
      <c r="BO186" s="6">
        <f t="shared" ref="BO186:BQ186" si="2482">BO185+(365/12)</f>
        <v>5749.7500000000082</v>
      </c>
      <c r="BP186" s="11">
        <f t="shared" si="2345"/>
        <v>22468.628933811888</v>
      </c>
      <c r="BQ186" s="6">
        <f t="shared" si="2482"/>
        <v>5749.7500000000082</v>
      </c>
      <c r="BR186" s="11">
        <f t="shared" si="2346"/>
        <v>22468.628933811888</v>
      </c>
      <c r="BS186" s="6">
        <f t="shared" ref="BS186:BU186" si="2483">BS185+(365/12)</f>
        <v>5749.7500000000082</v>
      </c>
      <c r="BT186" s="11">
        <f t="shared" si="2348"/>
        <v>22468.628933811888</v>
      </c>
      <c r="BU186" s="6">
        <f t="shared" si="2483"/>
        <v>5749.7500000000082</v>
      </c>
      <c r="BV186" s="11">
        <f t="shared" si="2349"/>
        <v>22468.628933811888</v>
      </c>
      <c r="BW186" s="6">
        <f t="shared" si="1736"/>
        <v>5749.7500000000082</v>
      </c>
      <c r="BX186" s="11">
        <f t="shared" si="2350"/>
        <v>22468.628933811888</v>
      </c>
      <c r="BY186" s="82">
        <f t="shared" si="1736"/>
        <v>5749.7500000000082</v>
      </c>
      <c r="BZ186" s="11">
        <f t="shared" si="2351"/>
        <v>22468.628933811888</v>
      </c>
      <c r="CA186" s="4"/>
    </row>
    <row r="187" spans="1:79">
      <c r="A187" s="18">
        <f t="shared" si="1961"/>
        <v>16</v>
      </c>
      <c r="B187" s="18">
        <f t="shared" si="1788"/>
        <v>181</v>
      </c>
      <c r="C187" s="19">
        <f t="shared" si="1802"/>
        <v>0</v>
      </c>
      <c r="D187" s="22">
        <f t="shared" si="1803"/>
        <v>0</v>
      </c>
      <c r="E187" s="22">
        <f t="shared" si="1773"/>
        <v>0</v>
      </c>
      <c r="F187" s="22">
        <f t="shared" si="2124"/>
        <v>0</v>
      </c>
      <c r="G187" s="23">
        <f t="shared" si="2125"/>
        <v>0</v>
      </c>
      <c r="H187" s="19">
        <f>'rent cash flow (do not modify)'!D186</f>
        <v>37000</v>
      </c>
      <c r="I187" s="22">
        <f>'rent cash flow (do not modify)'!E186</f>
        <v>37000</v>
      </c>
      <c r="J187" s="23">
        <f t="shared" si="1789"/>
        <v>5804.8447768499937</v>
      </c>
      <c r="K187" s="22">
        <f t="shared" si="1804"/>
        <v>416.66666666666669</v>
      </c>
      <c r="L187" s="22">
        <f t="shared" si="1805"/>
        <v>83.333333333333329</v>
      </c>
      <c r="M187" s="19">
        <f t="shared" si="1806"/>
        <v>166.66666666666666</v>
      </c>
      <c r="N187" s="22">
        <f t="shared" si="1807"/>
        <v>83.333333333333329</v>
      </c>
      <c r="O187" s="18">
        <f t="shared" si="2126"/>
        <v>10999.999999999998</v>
      </c>
      <c r="P187" s="22">
        <f t="shared" si="1774"/>
        <v>28966</v>
      </c>
      <c r="Q187" s="23">
        <f t="shared" si="1775"/>
        <v>22411.155223150006</v>
      </c>
      <c r="R187" s="4"/>
      <c r="S187" s="6">
        <f t="shared" si="1808"/>
        <v>5780.1666666666752</v>
      </c>
      <c r="T187" s="20"/>
      <c r="U187" s="6">
        <f t="shared" si="1808"/>
        <v>5780.1666666666752</v>
      </c>
      <c r="V187" s="20"/>
      <c r="W187" s="6">
        <f t="shared" si="1808"/>
        <v>5780.1666666666752</v>
      </c>
      <c r="X187" s="20"/>
      <c r="Y187" s="6">
        <f t="shared" si="1809"/>
        <v>5780.1666666666752</v>
      </c>
      <c r="Z187" s="20"/>
      <c r="AA187" s="6">
        <f t="shared" ref="AA187:AC187" si="2484">AA186+(365/12)</f>
        <v>5780.1666666666752</v>
      </c>
      <c r="AB187" s="20"/>
      <c r="AC187" s="6">
        <f t="shared" si="2484"/>
        <v>5780.1666666666752</v>
      </c>
      <c r="AD187" s="20"/>
      <c r="AE187" s="6">
        <f t="shared" ref="AE187:AG187" si="2485">AE186+(365/12)</f>
        <v>5780.1666666666752</v>
      </c>
      <c r="AF187" s="20"/>
      <c r="AG187" s="6">
        <f t="shared" si="2485"/>
        <v>5780.1666666666752</v>
      </c>
      <c r="AH187" s="20"/>
      <c r="AI187" s="6">
        <f t="shared" ref="AI187:AK187" si="2486">AI186+(365/12)</f>
        <v>5780.1666666666752</v>
      </c>
      <c r="AJ187" s="20"/>
      <c r="AK187" s="6">
        <f t="shared" si="2486"/>
        <v>5780.1666666666752</v>
      </c>
      <c r="AL187" s="20"/>
      <c r="AM187" s="6">
        <f t="shared" ref="AM187:AO187" si="2487">AM186+(365/12)</f>
        <v>5780.1666666666752</v>
      </c>
      <c r="AN187" s="20"/>
      <c r="AO187" s="6">
        <f t="shared" si="2487"/>
        <v>5780.1666666666752</v>
      </c>
      <c r="AP187" s="20"/>
      <c r="AQ187" s="6">
        <f t="shared" ref="AQ187:AS187" si="2488">AQ186+(365/12)</f>
        <v>5780.1666666666752</v>
      </c>
      <c r="AR187" s="20"/>
      <c r="AS187" s="6">
        <f t="shared" si="2488"/>
        <v>5780.1666666666752</v>
      </c>
      <c r="AT187" s="20"/>
      <c r="AU187" s="6">
        <f t="shared" ref="AU187:AW187" si="2489">AU186+(365/12)</f>
        <v>5780.1666666666752</v>
      </c>
      <c r="AV187" s="20">
        <f>value*(1+appr)^(A187-1)-C187-IF((A187-1)&lt;=penaltyy,sqft*pamt,0)</f>
        <v>20886240.847078275</v>
      </c>
      <c r="AW187" s="6">
        <f t="shared" si="2489"/>
        <v>5780.1666666666752</v>
      </c>
      <c r="AX187" s="20">
        <f t="shared" ref="AX187:AX198" si="2490">Q187</f>
        <v>22411.155223150006</v>
      </c>
      <c r="AY187" s="6">
        <f t="shared" ref="AY187:BA187" si="2491">AY186+(365/12)</f>
        <v>5780.1666666666752</v>
      </c>
      <c r="AZ187" s="20">
        <f t="shared" ref="AZ187:AZ198" si="2492">Q187</f>
        <v>22411.155223150006</v>
      </c>
      <c r="BA187" s="6">
        <f t="shared" si="2491"/>
        <v>5780.1666666666752</v>
      </c>
      <c r="BB187" s="20">
        <f t="shared" ref="BB187:BB198" si="2493">Q187</f>
        <v>22411.155223150006</v>
      </c>
      <c r="BC187" s="6">
        <f t="shared" ref="BC187:BE187" si="2494">BC186+(365/12)</f>
        <v>5780.1666666666752</v>
      </c>
      <c r="BD187" s="20">
        <f t="shared" ref="BD187:BD198" si="2495">Q187</f>
        <v>22411.155223150006</v>
      </c>
      <c r="BE187" s="6">
        <f t="shared" si="2494"/>
        <v>5780.1666666666752</v>
      </c>
      <c r="BF187" s="20">
        <f t="shared" ref="BF187:BF198" si="2496">Q187</f>
        <v>22411.155223150006</v>
      </c>
      <c r="BG187" s="6">
        <f t="shared" ref="BG187:BI187" si="2497">BG186+(365/12)</f>
        <v>5780.1666666666752</v>
      </c>
      <c r="BH187" s="20">
        <f t="shared" ref="BH187:BH198" si="2498">Q187</f>
        <v>22411.155223150006</v>
      </c>
      <c r="BI187" s="6">
        <f t="shared" si="2497"/>
        <v>5780.1666666666752</v>
      </c>
      <c r="BJ187" s="20">
        <f t="shared" ref="BJ187:BJ198" si="2499">Q187</f>
        <v>22411.155223150006</v>
      </c>
      <c r="BK187" s="6">
        <f t="shared" ref="BK187:BM187" si="2500">BK186+(365/12)</f>
        <v>5780.1666666666752</v>
      </c>
      <c r="BL187" s="20">
        <f t="shared" ref="BL187:BL198" si="2501">Q187</f>
        <v>22411.155223150006</v>
      </c>
      <c r="BM187" s="6">
        <f t="shared" si="2500"/>
        <v>5780.1666666666752</v>
      </c>
      <c r="BN187" s="20">
        <f t="shared" ref="BN187:BN198" si="2502">Q187</f>
        <v>22411.155223150006</v>
      </c>
      <c r="BO187" s="6">
        <f t="shared" ref="BO187:BQ187" si="2503">BO186+(365/12)</f>
        <v>5780.1666666666752</v>
      </c>
      <c r="BP187" s="20">
        <f t="shared" ref="BP187:BP198" si="2504">Q187</f>
        <v>22411.155223150006</v>
      </c>
      <c r="BQ187" s="6">
        <f t="shared" si="2503"/>
        <v>5780.1666666666752</v>
      </c>
      <c r="BR187" s="20">
        <f t="shared" ref="BR187:BR198" si="2505">Q187</f>
        <v>22411.155223150006</v>
      </c>
      <c r="BS187" s="6">
        <f t="shared" ref="BS187:BU187" si="2506">BS186+(365/12)</f>
        <v>5780.1666666666752</v>
      </c>
      <c r="BT187" s="20">
        <f t="shared" ref="BT187:BT198" si="2507">Q187</f>
        <v>22411.155223150006</v>
      </c>
      <c r="BU187" s="6">
        <f t="shared" si="2506"/>
        <v>5780.1666666666752</v>
      </c>
      <c r="BV187" s="20">
        <f t="shared" ref="BV187:BV198" si="2508">Q187</f>
        <v>22411.155223150006</v>
      </c>
      <c r="BW187" s="6">
        <f t="shared" si="1736"/>
        <v>5780.1666666666752</v>
      </c>
      <c r="BX187" s="20">
        <f t="shared" ref="BX187:BX198" si="2509">Q187</f>
        <v>22411.155223150006</v>
      </c>
      <c r="BY187" s="82">
        <f t="shared" si="1736"/>
        <v>5780.1666666666752</v>
      </c>
      <c r="BZ187" s="20">
        <f t="shared" ref="BZ187:BZ198" si="2510">Q187</f>
        <v>22411.155223150006</v>
      </c>
      <c r="CA187" s="4"/>
    </row>
    <row r="188" spans="1:79">
      <c r="A188" s="1" t="str">
        <f t="shared" si="1961"/>
        <v/>
      </c>
      <c r="B188" s="1">
        <f t="shared" si="1788"/>
        <v>182</v>
      </c>
      <c r="C188" s="13">
        <f t="shared" si="1802"/>
        <v>0</v>
      </c>
      <c r="D188" s="2">
        <f t="shared" si="1803"/>
        <v>0</v>
      </c>
      <c r="E188" s="15">
        <f t="shared" si="1773"/>
        <v>0</v>
      </c>
      <c r="F188" s="15">
        <f t="shared" si="2124"/>
        <v>0</v>
      </c>
      <c r="G188" s="21">
        <f t="shared" si="2125"/>
        <v>0</v>
      </c>
      <c r="H188" s="19">
        <f>'rent cash flow (do not modify)'!D187</f>
        <v>37000</v>
      </c>
      <c r="I188" s="22">
        <f>'rent cash flow (do not modify)'!E187</f>
        <v>37000</v>
      </c>
      <c r="J188" s="21">
        <f t="shared" si="1789"/>
        <v>5804.8447768499937</v>
      </c>
      <c r="K188" s="15">
        <f t="shared" si="1804"/>
        <v>416.66666666666669</v>
      </c>
      <c r="L188" s="15">
        <f t="shared" si="1805"/>
        <v>83.333333333333329</v>
      </c>
      <c r="M188" s="16">
        <f t="shared" si="1806"/>
        <v>166.66666666666666</v>
      </c>
      <c r="N188" s="15">
        <f t="shared" si="1807"/>
        <v>83.333333333333329</v>
      </c>
      <c r="O188" s="7">
        <f t="shared" si="2126"/>
        <v>10999.999999999998</v>
      </c>
      <c r="P188" s="15">
        <f t="shared" si="1774"/>
        <v>28966</v>
      </c>
      <c r="Q188" s="21">
        <f t="shared" si="1775"/>
        <v>22411.155223150006</v>
      </c>
      <c r="R188" s="4"/>
      <c r="S188" s="6">
        <f t="shared" si="1808"/>
        <v>5810.5833333333421</v>
      </c>
      <c r="T188" s="10"/>
      <c r="U188" s="6">
        <f t="shared" si="1808"/>
        <v>5810.5833333333421</v>
      </c>
      <c r="W188" s="6">
        <f t="shared" si="1808"/>
        <v>5810.5833333333421</v>
      </c>
      <c r="Y188" s="6">
        <f t="shared" si="1809"/>
        <v>5810.5833333333421</v>
      </c>
      <c r="AA188" s="6">
        <f t="shared" ref="AA188:AC188" si="2511">AA187+(365/12)</f>
        <v>5810.5833333333421</v>
      </c>
      <c r="AC188" s="6">
        <f t="shared" si="2511"/>
        <v>5810.5833333333421</v>
      </c>
      <c r="AE188" s="6">
        <f t="shared" ref="AE188:AG188" si="2512">AE187+(365/12)</f>
        <v>5810.5833333333421</v>
      </c>
      <c r="AG188" s="6">
        <f t="shared" si="2512"/>
        <v>5810.5833333333421</v>
      </c>
      <c r="AI188" s="6">
        <f t="shared" ref="AI188:AK188" si="2513">AI187+(365/12)</f>
        <v>5810.5833333333421</v>
      </c>
      <c r="AK188" s="6">
        <f t="shared" si="2513"/>
        <v>5810.5833333333421</v>
      </c>
      <c r="AM188" s="6">
        <f t="shared" ref="AM188:AO188" si="2514">AM187+(365/12)</f>
        <v>5810.5833333333421</v>
      </c>
      <c r="AO188" s="6">
        <f t="shared" si="2514"/>
        <v>5810.5833333333421</v>
      </c>
      <c r="AQ188" s="6">
        <f t="shared" ref="AQ188:AS188" si="2515">AQ187+(365/12)</f>
        <v>5810.5833333333421</v>
      </c>
      <c r="AS188" s="6">
        <f t="shared" si="2515"/>
        <v>5810.5833333333421</v>
      </c>
      <c r="AU188" s="6">
        <f t="shared" ref="AU188:AW188" si="2516">AU187+(365/12)</f>
        <v>5810.5833333333421</v>
      </c>
      <c r="AW188" s="6">
        <f t="shared" si="2516"/>
        <v>5810.5833333333421</v>
      </c>
      <c r="AX188" s="11">
        <f t="shared" si="2490"/>
        <v>22411.155223150006</v>
      </c>
      <c r="AY188" s="6">
        <f t="shared" ref="AY188:BA188" si="2517">AY187+(365/12)</f>
        <v>5810.5833333333421</v>
      </c>
      <c r="AZ188" s="11">
        <f t="shared" si="2492"/>
        <v>22411.155223150006</v>
      </c>
      <c r="BA188" s="6">
        <f t="shared" si="2517"/>
        <v>5810.5833333333421</v>
      </c>
      <c r="BB188" s="11">
        <f t="shared" si="2493"/>
        <v>22411.155223150006</v>
      </c>
      <c r="BC188" s="6">
        <f t="shared" ref="BC188:BE188" si="2518">BC187+(365/12)</f>
        <v>5810.5833333333421</v>
      </c>
      <c r="BD188" s="11">
        <f t="shared" si="2495"/>
        <v>22411.155223150006</v>
      </c>
      <c r="BE188" s="6">
        <f t="shared" si="2518"/>
        <v>5810.5833333333421</v>
      </c>
      <c r="BF188" s="11">
        <f t="shared" si="2496"/>
        <v>22411.155223150006</v>
      </c>
      <c r="BG188" s="6">
        <f t="shared" ref="BG188:BI188" si="2519">BG187+(365/12)</f>
        <v>5810.5833333333421</v>
      </c>
      <c r="BH188" s="11">
        <f t="shared" si="2498"/>
        <v>22411.155223150006</v>
      </c>
      <c r="BI188" s="6">
        <f t="shared" si="2519"/>
        <v>5810.5833333333421</v>
      </c>
      <c r="BJ188" s="11">
        <f t="shared" si="2499"/>
        <v>22411.155223150006</v>
      </c>
      <c r="BK188" s="6">
        <f t="shared" ref="BK188:BM188" si="2520">BK187+(365/12)</f>
        <v>5810.5833333333421</v>
      </c>
      <c r="BL188" s="11">
        <f t="shared" si="2501"/>
        <v>22411.155223150006</v>
      </c>
      <c r="BM188" s="6">
        <f t="shared" si="2520"/>
        <v>5810.5833333333421</v>
      </c>
      <c r="BN188" s="11">
        <f t="shared" si="2502"/>
        <v>22411.155223150006</v>
      </c>
      <c r="BO188" s="6">
        <f t="shared" ref="BO188:BQ188" si="2521">BO187+(365/12)</f>
        <v>5810.5833333333421</v>
      </c>
      <c r="BP188" s="11">
        <f t="shared" si="2504"/>
        <v>22411.155223150006</v>
      </c>
      <c r="BQ188" s="6">
        <f t="shared" si="2521"/>
        <v>5810.5833333333421</v>
      </c>
      <c r="BR188" s="11">
        <f t="shared" si="2505"/>
        <v>22411.155223150006</v>
      </c>
      <c r="BS188" s="6">
        <f t="shared" ref="BS188:BU188" si="2522">BS187+(365/12)</f>
        <v>5810.5833333333421</v>
      </c>
      <c r="BT188" s="11">
        <f t="shared" si="2507"/>
        <v>22411.155223150006</v>
      </c>
      <c r="BU188" s="6">
        <f t="shared" si="2522"/>
        <v>5810.5833333333421</v>
      </c>
      <c r="BV188" s="11">
        <f t="shared" si="2508"/>
        <v>22411.155223150006</v>
      </c>
      <c r="BW188" s="6">
        <f t="shared" si="1736"/>
        <v>5810.5833333333421</v>
      </c>
      <c r="BX188" s="11">
        <f t="shared" si="2509"/>
        <v>22411.155223150006</v>
      </c>
      <c r="BY188" s="82">
        <f t="shared" si="1736"/>
        <v>5810.5833333333421</v>
      </c>
      <c r="BZ188" s="11">
        <f t="shared" si="2510"/>
        <v>22411.155223150006</v>
      </c>
      <c r="CA188" s="4"/>
    </row>
    <row r="189" spans="1:79">
      <c r="A189" s="1" t="str">
        <f t="shared" si="1961"/>
        <v/>
      </c>
      <c r="B189" s="1">
        <f t="shared" si="1788"/>
        <v>183</v>
      </c>
      <c r="C189" s="13">
        <f t="shared" si="1802"/>
        <v>0</v>
      </c>
      <c r="D189" s="2">
        <f t="shared" si="1803"/>
        <v>0</v>
      </c>
      <c r="E189" s="15">
        <f t="shared" si="1773"/>
        <v>0</v>
      </c>
      <c r="F189" s="15">
        <f t="shared" si="2124"/>
        <v>0</v>
      </c>
      <c r="G189" s="21">
        <f t="shared" si="2125"/>
        <v>0</v>
      </c>
      <c r="H189" s="19">
        <f>'rent cash flow (do not modify)'!D188</f>
        <v>37000</v>
      </c>
      <c r="I189" s="22">
        <f>'rent cash flow (do not modify)'!E188</f>
        <v>37000</v>
      </c>
      <c r="J189" s="21">
        <f t="shared" si="1789"/>
        <v>5804.8447768499937</v>
      </c>
      <c r="K189" s="15">
        <f t="shared" si="1804"/>
        <v>416.66666666666669</v>
      </c>
      <c r="L189" s="15">
        <f t="shared" si="1805"/>
        <v>83.333333333333329</v>
      </c>
      <c r="M189" s="16">
        <f t="shared" si="1806"/>
        <v>166.66666666666666</v>
      </c>
      <c r="N189" s="15">
        <f t="shared" si="1807"/>
        <v>83.333333333333329</v>
      </c>
      <c r="O189" s="7">
        <f t="shared" si="2126"/>
        <v>10999.999999999998</v>
      </c>
      <c r="P189" s="15">
        <f t="shared" si="1774"/>
        <v>28966</v>
      </c>
      <c r="Q189" s="21">
        <f t="shared" si="1775"/>
        <v>22411.155223150006</v>
      </c>
      <c r="R189" s="4"/>
      <c r="S189" s="6">
        <f t="shared" si="1808"/>
        <v>5841.0000000000091</v>
      </c>
      <c r="T189" s="10"/>
      <c r="U189" s="6">
        <f t="shared" si="1808"/>
        <v>5841.0000000000091</v>
      </c>
      <c r="W189" s="6">
        <f t="shared" si="1808"/>
        <v>5841.0000000000091</v>
      </c>
      <c r="Y189" s="6">
        <f t="shared" si="1809"/>
        <v>5841.0000000000091</v>
      </c>
      <c r="AA189" s="6">
        <f t="shared" ref="AA189:AC189" si="2523">AA188+(365/12)</f>
        <v>5841.0000000000091</v>
      </c>
      <c r="AC189" s="6">
        <f t="shared" si="2523"/>
        <v>5841.0000000000091</v>
      </c>
      <c r="AE189" s="6">
        <f t="shared" ref="AE189:AG189" si="2524">AE188+(365/12)</f>
        <v>5841.0000000000091</v>
      </c>
      <c r="AG189" s="6">
        <f t="shared" si="2524"/>
        <v>5841.0000000000091</v>
      </c>
      <c r="AI189" s="6">
        <f t="shared" ref="AI189:AK189" si="2525">AI188+(365/12)</f>
        <v>5841.0000000000091</v>
      </c>
      <c r="AK189" s="6">
        <f t="shared" si="2525"/>
        <v>5841.0000000000091</v>
      </c>
      <c r="AM189" s="6">
        <f t="shared" ref="AM189:AO189" si="2526">AM188+(365/12)</f>
        <v>5841.0000000000091</v>
      </c>
      <c r="AO189" s="6">
        <f t="shared" si="2526"/>
        <v>5841.0000000000091</v>
      </c>
      <c r="AQ189" s="6">
        <f t="shared" ref="AQ189:AS189" si="2527">AQ188+(365/12)</f>
        <v>5841.0000000000091</v>
      </c>
      <c r="AS189" s="6">
        <f t="shared" si="2527"/>
        <v>5841.0000000000091</v>
      </c>
      <c r="AU189" s="6">
        <f t="shared" ref="AU189:AW189" si="2528">AU188+(365/12)</f>
        <v>5841.0000000000091</v>
      </c>
      <c r="AW189" s="6">
        <f t="shared" si="2528"/>
        <v>5841.0000000000091</v>
      </c>
      <c r="AX189" s="11">
        <f t="shared" si="2490"/>
        <v>22411.155223150006</v>
      </c>
      <c r="AY189" s="6">
        <f t="shared" ref="AY189:BA189" si="2529">AY188+(365/12)</f>
        <v>5841.0000000000091</v>
      </c>
      <c r="AZ189" s="11">
        <f t="shared" si="2492"/>
        <v>22411.155223150006</v>
      </c>
      <c r="BA189" s="6">
        <f t="shared" si="2529"/>
        <v>5841.0000000000091</v>
      </c>
      <c r="BB189" s="11">
        <f t="shared" si="2493"/>
        <v>22411.155223150006</v>
      </c>
      <c r="BC189" s="6">
        <f t="shared" ref="BC189:BE189" si="2530">BC188+(365/12)</f>
        <v>5841.0000000000091</v>
      </c>
      <c r="BD189" s="11">
        <f t="shared" si="2495"/>
        <v>22411.155223150006</v>
      </c>
      <c r="BE189" s="6">
        <f t="shared" si="2530"/>
        <v>5841.0000000000091</v>
      </c>
      <c r="BF189" s="11">
        <f t="shared" si="2496"/>
        <v>22411.155223150006</v>
      </c>
      <c r="BG189" s="6">
        <f t="shared" ref="BG189:BI189" si="2531">BG188+(365/12)</f>
        <v>5841.0000000000091</v>
      </c>
      <c r="BH189" s="11">
        <f t="shared" si="2498"/>
        <v>22411.155223150006</v>
      </c>
      <c r="BI189" s="6">
        <f t="shared" si="2531"/>
        <v>5841.0000000000091</v>
      </c>
      <c r="BJ189" s="11">
        <f t="shared" si="2499"/>
        <v>22411.155223150006</v>
      </c>
      <c r="BK189" s="6">
        <f t="shared" ref="BK189:BM189" si="2532">BK188+(365/12)</f>
        <v>5841.0000000000091</v>
      </c>
      <c r="BL189" s="11">
        <f t="shared" si="2501"/>
        <v>22411.155223150006</v>
      </c>
      <c r="BM189" s="6">
        <f t="shared" si="2532"/>
        <v>5841.0000000000091</v>
      </c>
      <c r="BN189" s="11">
        <f t="shared" si="2502"/>
        <v>22411.155223150006</v>
      </c>
      <c r="BO189" s="6">
        <f t="shared" ref="BO189:BQ189" si="2533">BO188+(365/12)</f>
        <v>5841.0000000000091</v>
      </c>
      <c r="BP189" s="11">
        <f t="shared" si="2504"/>
        <v>22411.155223150006</v>
      </c>
      <c r="BQ189" s="6">
        <f t="shared" si="2533"/>
        <v>5841.0000000000091</v>
      </c>
      <c r="BR189" s="11">
        <f t="shared" si="2505"/>
        <v>22411.155223150006</v>
      </c>
      <c r="BS189" s="6">
        <f t="shared" ref="BS189:BU189" si="2534">BS188+(365/12)</f>
        <v>5841.0000000000091</v>
      </c>
      <c r="BT189" s="11">
        <f t="shared" si="2507"/>
        <v>22411.155223150006</v>
      </c>
      <c r="BU189" s="6">
        <f t="shared" si="2534"/>
        <v>5841.0000000000091</v>
      </c>
      <c r="BV189" s="11">
        <f t="shared" si="2508"/>
        <v>22411.155223150006</v>
      </c>
      <c r="BW189" s="6">
        <f t="shared" si="1736"/>
        <v>5841.0000000000091</v>
      </c>
      <c r="BX189" s="11">
        <f t="shared" si="2509"/>
        <v>22411.155223150006</v>
      </c>
      <c r="BY189" s="82">
        <f t="shared" si="1736"/>
        <v>5841.0000000000091</v>
      </c>
      <c r="BZ189" s="11">
        <f t="shared" si="2510"/>
        <v>22411.155223150006</v>
      </c>
      <c r="CA189" s="4"/>
    </row>
    <row r="190" spans="1:79">
      <c r="A190" s="1" t="str">
        <f t="shared" si="1961"/>
        <v/>
      </c>
      <c r="B190" s="1">
        <f t="shared" si="1788"/>
        <v>184</v>
      </c>
      <c r="C190" s="13">
        <f t="shared" si="1802"/>
        <v>0</v>
      </c>
      <c r="D190" s="2">
        <f t="shared" si="1803"/>
        <v>0</v>
      </c>
      <c r="E190" s="15">
        <f t="shared" si="1773"/>
        <v>0</v>
      </c>
      <c r="F190" s="15">
        <f t="shared" si="2124"/>
        <v>0</v>
      </c>
      <c r="G190" s="21">
        <f t="shared" si="2125"/>
        <v>0</v>
      </c>
      <c r="H190" s="19">
        <f>'rent cash flow (do not modify)'!D189</f>
        <v>37000</v>
      </c>
      <c r="I190" s="22">
        <f>'rent cash flow (do not modify)'!E189</f>
        <v>37000</v>
      </c>
      <c r="J190" s="21">
        <f t="shared" si="1789"/>
        <v>5804.8447768499937</v>
      </c>
      <c r="K190" s="15">
        <f t="shared" si="1804"/>
        <v>416.66666666666669</v>
      </c>
      <c r="L190" s="15">
        <f t="shared" si="1805"/>
        <v>83.333333333333329</v>
      </c>
      <c r="M190" s="16">
        <f t="shared" si="1806"/>
        <v>166.66666666666666</v>
      </c>
      <c r="N190" s="15">
        <f t="shared" si="1807"/>
        <v>83.333333333333329</v>
      </c>
      <c r="O190" s="7">
        <f t="shared" si="2126"/>
        <v>10999.999999999998</v>
      </c>
      <c r="P190" s="15">
        <f t="shared" si="1774"/>
        <v>28966</v>
      </c>
      <c r="Q190" s="21">
        <f t="shared" si="1775"/>
        <v>22411.155223150006</v>
      </c>
      <c r="R190" s="4"/>
      <c r="S190" s="6">
        <f t="shared" si="1808"/>
        <v>5871.4166666666761</v>
      </c>
      <c r="T190" s="10"/>
      <c r="U190" s="6">
        <f t="shared" si="1808"/>
        <v>5871.4166666666761</v>
      </c>
      <c r="W190" s="6">
        <f t="shared" si="1808"/>
        <v>5871.4166666666761</v>
      </c>
      <c r="Y190" s="6">
        <f t="shared" si="1809"/>
        <v>5871.4166666666761</v>
      </c>
      <c r="AA190" s="6">
        <f t="shared" ref="AA190:AC190" si="2535">AA189+(365/12)</f>
        <v>5871.4166666666761</v>
      </c>
      <c r="AC190" s="6">
        <f t="shared" si="2535"/>
        <v>5871.4166666666761</v>
      </c>
      <c r="AE190" s="6">
        <f t="shared" ref="AE190:AG190" si="2536">AE189+(365/12)</f>
        <v>5871.4166666666761</v>
      </c>
      <c r="AG190" s="6">
        <f t="shared" si="2536"/>
        <v>5871.4166666666761</v>
      </c>
      <c r="AI190" s="6">
        <f t="shared" ref="AI190:AK190" si="2537">AI189+(365/12)</f>
        <v>5871.4166666666761</v>
      </c>
      <c r="AK190" s="6">
        <f t="shared" si="2537"/>
        <v>5871.4166666666761</v>
      </c>
      <c r="AM190" s="6">
        <f t="shared" ref="AM190:AO190" si="2538">AM189+(365/12)</f>
        <v>5871.4166666666761</v>
      </c>
      <c r="AO190" s="6">
        <f t="shared" si="2538"/>
        <v>5871.4166666666761</v>
      </c>
      <c r="AQ190" s="6">
        <f t="shared" ref="AQ190:AS190" si="2539">AQ189+(365/12)</f>
        <v>5871.4166666666761</v>
      </c>
      <c r="AS190" s="6">
        <f t="shared" si="2539"/>
        <v>5871.4166666666761</v>
      </c>
      <c r="AU190" s="6">
        <f t="shared" ref="AU190:AW190" si="2540">AU189+(365/12)</f>
        <v>5871.4166666666761</v>
      </c>
      <c r="AW190" s="6">
        <f t="shared" si="2540"/>
        <v>5871.4166666666761</v>
      </c>
      <c r="AX190" s="11">
        <f t="shared" si="2490"/>
        <v>22411.155223150006</v>
      </c>
      <c r="AY190" s="6">
        <f t="shared" ref="AY190:BA190" si="2541">AY189+(365/12)</f>
        <v>5871.4166666666761</v>
      </c>
      <c r="AZ190" s="11">
        <f t="shared" si="2492"/>
        <v>22411.155223150006</v>
      </c>
      <c r="BA190" s="6">
        <f t="shared" si="2541"/>
        <v>5871.4166666666761</v>
      </c>
      <c r="BB190" s="11">
        <f t="shared" si="2493"/>
        <v>22411.155223150006</v>
      </c>
      <c r="BC190" s="6">
        <f t="shared" ref="BC190:BE190" si="2542">BC189+(365/12)</f>
        <v>5871.4166666666761</v>
      </c>
      <c r="BD190" s="11">
        <f t="shared" si="2495"/>
        <v>22411.155223150006</v>
      </c>
      <c r="BE190" s="6">
        <f t="shared" si="2542"/>
        <v>5871.4166666666761</v>
      </c>
      <c r="BF190" s="11">
        <f t="shared" si="2496"/>
        <v>22411.155223150006</v>
      </c>
      <c r="BG190" s="6">
        <f t="shared" ref="BG190:BI190" si="2543">BG189+(365/12)</f>
        <v>5871.4166666666761</v>
      </c>
      <c r="BH190" s="11">
        <f t="shared" si="2498"/>
        <v>22411.155223150006</v>
      </c>
      <c r="BI190" s="6">
        <f t="shared" si="2543"/>
        <v>5871.4166666666761</v>
      </c>
      <c r="BJ190" s="11">
        <f t="shared" si="2499"/>
        <v>22411.155223150006</v>
      </c>
      <c r="BK190" s="6">
        <f t="shared" ref="BK190:BM190" si="2544">BK189+(365/12)</f>
        <v>5871.4166666666761</v>
      </c>
      <c r="BL190" s="11">
        <f t="shared" si="2501"/>
        <v>22411.155223150006</v>
      </c>
      <c r="BM190" s="6">
        <f t="shared" si="2544"/>
        <v>5871.4166666666761</v>
      </c>
      <c r="BN190" s="11">
        <f t="shared" si="2502"/>
        <v>22411.155223150006</v>
      </c>
      <c r="BO190" s="6">
        <f t="shared" ref="BO190:BQ190" si="2545">BO189+(365/12)</f>
        <v>5871.4166666666761</v>
      </c>
      <c r="BP190" s="11">
        <f t="shared" si="2504"/>
        <v>22411.155223150006</v>
      </c>
      <c r="BQ190" s="6">
        <f t="shared" si="2545"/>
        <v>5871.4166666666761</v>
      </c>
      <c r="BR190" s="11">
        <f t="shared" si="2505"/>
        <v>22411.155223150006</v>
      </c>
      <c r="BS190" s="6">
        <f t="shared" ref="BS190:BU190" si="2546">BS189+(365/12)</f>
        <v>5871.4166666666761</v>
      </c>
      <c r="BT190" s="11">
        <f t="shared" si="2507"/>
        <v>22411.155223150006</v>
      </c>
      <c r="BU190" s="6">
        <f t="shared" si="2546"/>
        <v>5871.4166666666761</v>
      </c>
      <c r="BV190" s="11">
        <f t="shared" si="2508"/>
        <v>22411.155223150006</v>
      </c>
      <c r="BW190" s="6">
        <f t="shared" si="1736"/>
        <v>5871.4166666666761</v>
      </c>
      <c r="BX190" s="11">
        <f t="shared" si="2509"/>
        <v>22411.155223150006</v>
      </c>
      <c r="BY190" s="82">
        <f t="shared" si="1736"/>
        <v>5871.4166666666761</v>
      </c>
      <c r="BZ190" s="11">
        <f t="shared" si="2510"/>
        <v>22411.155223150006</v>
      </c>
      <c r="CA190" s="4"/>
    </row>
    <row r="191" spans="1:79">
      <c r="A191" s="1" t="str">
        <f t="shared" si="1961"/>
        <v/>
      </c>
      <c r="B191" s="1">
        <f t="shared" si="1788"/>
        <v>185</v>
      </c>
      <c r="C191" s="13">
        <f t="shared" si="1802"/>
        <v>0</v>
      </c>
      <c r="D191" s="2">
        <f t="shared" si="1803"/>
        <v>0</v>
      </c>
      <c r="E191" s="15">
        <f t="shared" si="1773"/>
        <v>0</v>
      </c>
      <c r="F191" s="15">
        <f t="shared" si="2124"/>
        <v>0</v>
      </c>
      <c r="G191" s="21">
        <f t="shared" si="2125"/>
        <v>0</v>
      </c>
      <c r="H191" s="19">
        <f>'rent cash flow (do not modify)'!D190</f>
        <v>37000</v>
      </c>
      <c r="I191" s="22">
        <f>'rent cash flow (do not modify)'!E190</f>
        <v>37000</v>
      </c>
      <c r="J191" s="21">
        <f t="shared" si="1789"/>
        <v>5804.8447768499937</v>
      </c>
      <c r="K191" s="15">
        <f t="shared" si="1804"/>
        <v>416.66666666666669</v>
      </c>
      <c r="L191" s="15">
        <f t="shared" si="1805"/>
        <v>83.333333333333329</v>
      </c>
      <c r="M191" s="16">
        <f t="shared" si="1806"/>
        <v>166.66666666666666</v>
      </c>
      <c r="N191" s="15">
        <f t="shared" si="1807"/>
        <v>83.333333333333329</v>
      </c>
      <c r="O191" s="7">
        <f t="shared" si="2126"/>
        <v>10999.999999999998</v>
      </c>
      <c r="P191" s="15">
        <f t="shared" si="1774"/>
        <v>28966</v>
      </c>
      <c r="Q191" s="21">
        <f t="shared" si="1775"/>
        <v>22411.155223150006</v>
      </c>
      <c r="R191" s="4"/>
      <c r="S191" s="6">
        <f t="shared" si="1808"/>
        <v>5901.833333333343</v>
      </c>
      <c r="T191" s="10"/>
      <c r="U191" s="6">
        <f t="shared" si="1808"/>
        <v>5901.833333333343</v>
      </c>
      <c r="W191" s="6">
        <f t="shared" si="1808"/>
        <v>5901.833333333343</v>
      </c>
      <c r="Y191" s="6">
        <f t="shared" si="1809"/>
        <v>5901.833333333343</v>
      </c>
      <c r="AA191" s="6">
        <f t="shared" ref="AA191:AC191" si="2547">AA190+(365/12)</f>
        <v>5901.833333333343</v>
      </c>
      <c r="AC191" s="6">
        <f t="shared" si="2547"/>
        <v>5901.833333333343</v>
      </c>
      <c r="AE191" s="6">
        <f t="shared" ref="AE191:AG191" si="2548">AE190+(365/12)</f>
        <v>5901.833333333343</v>
      </c>
      <c r="AG191" s="6">
        <f t="shared" si="2548"/>
        <v>5901.833333333343</v>
      </c>
      <c r="AI191" s="6">
        <f t="shared" ref="AI191:AK191" si="2549">AI190+(365/12)</f>
        <v>5901.833333333343</v>
      </c>
      <c r="AK191" s="6">
        <f t="shared" si="2549"/>
        <v>5901.833333333343</v>
      </c>
      <c r="AM191" s="6">
        <f t="shared" ref="AM191:AO191" si="2550">AM190+(365/12)</f>
        <v>5901.833333333343</v>
      </c>
      <c r="AO191" s="6">
        <f t="shared" si="2550"/>
        <v>5901.833333333343</v>
      </c>
      <c r="AQ191" s="6">
        <f t="shared" ref="AQ191:AS191" si="2551">AQ190+(365/12)</f>
        <v>5901.833333333343</v>
      </c>
      <c r="AS191" s="6">
        <f t="shared" si="2551"/>
        <v>5901.833333333343</v>
      </c>
      <c r="AU191" s="6">
        <f t="shared" ref="AU191:AW191" si="2552">AU190+(365/12)</f>
        <v>5901.833333333343</v>
      </c>
      <c r="AW191" s="6">
        <f t="shared" si="2552"/>
        <v>5901.833333333343</v>
      </c>
      <c r="AX191" s="11">
        <f t="shared" si="2490"/>
        <v>22411.155223150006</v>
      </c>
      <c r="AY191" s="6">
        <f t="shared" ref="AY191:BA191" si="2553">AY190+(365/12)</f>
        <v>5901.833333333343</v>
      </c>
      <c r="AZ191" s="11">
        <f t="shared" si="2492"/>
        <v>22411.155223150006</v>
      </c>
      <c r="BA191" s="6">
        <f t="shared" si="2553"/>
        <v>5901.833333333343</v>
      </c>
      <c r="BB191" s="11">
        <f t="shared" si="2493"/>
        <v>22411.155223150006</v>
      </c>
      <c r="BC191" s="6">
        <f t="shared" ref="BC191:BE191" si="2554">BC190+(365/12)</f>
        <v>5901.833333333343</v>
      </c>
      <c r="BD191" s="11">
        <f t="shared" si="2495"/>
        <v>22411.155223150006</v>
      </c>
      <c r="BE191" s="6">
        <f t="shared" si="2554"/>
        <v>5901.833333333343</v>
      </c>
      <c r="BF191" s="11">
        <f t="shared" si="2496"/>
        <v>22411.155223150006</v>
      </c>
      <c r="BG191" s="6">
        <f t="shared" ref="BG191:BI191" si="2555">BG190+(365/12)</f>
        <v>5901.833333333343</v>
      </c>
      <c r="BH191" s="11">
        <f t="shared" si="2498"/>
        <v>22411.155223150006</v>
      </c>
      <c r="BI191" s="6">
        <f t="shared" si="2555"/>
        <v>5901.833333333343</v>
      </c>
      <c r="BJ191" s="11">
        <f t="shared" si="2499"/>
        <v>22411.155223150006</v>
      </c>
      <c r="BK191" s="6">
        <f t="shared" ref="BK191:BM191" si="2556">BK190+(365/12)</f>
        <v>5901.833333333343</v>
      </c>
      <c r="BL191" s="11">
        <f t="shared" si="2501"/>
        <v>22411.155223150006</v>
      </c>
      <c r="BM191" s="6">
        <f t="shared" si="2556"/>
        <v>5901.833333333343</v>
      </c>
      <c r="BN191" s="11">
        <f t="shared" si="2502"/>
        <v>22411.155223150006</v>
      </c>
      <c r="BO191" s="6">
        <f t="shared" ref="BO191:BQ191" si="2557">BO190+(365/12)</f>
        <v>5901.833333333343</v>
      </c>
      <c r="BP191" s="11">
        <f t="shared" si="2504"/>
        <v>22411.155223150006</v>
      </c>
      <c r="BQ191" s="6">
        <f t="shared" si="2557"/>
        <v>5901.833333333343</v>
      </c>
      <c r="BR191" s="11">
        <f t="shared" si="2505"/>
        <v>22411.155223150006</v>
      </c>
      <c r="BS191" s="6">
        <f t="shared" ref="BS191:BU191" si="2558">BS190+(365/12)</f>
        <v>5901.833333333343</v>
      </c>
      <c r="BT191" s="11">
        <f t="shared" si="2507"/>
        <v>22411.155223150006</v>
      </c>
      <c r="BU191" s="6">
        <f t="shared" si="2558"/>
        <v>5901.833333333343</v>
      </c>
      <c r="BV191" s="11">
        <f t="shared" si="2508"/>
        <v>22411.155223150006</v>
      </c>
      <c r="BW191" s="6">
        <f t="shared" si="1736"/>
        <v>5901.833333333343</v>
      </c>
      <c r="BX191" s="11">
        <f t="shared" si="2509"/>
        <v>22411.155223150006</v>
      </c>
      <c r="BY191" s="82">
        <f t="shared" si="1736"/>
        <v>5901.833333333343</v>
      </c>
      <c r="BZ191" s="11">
        <f t="shared" si="2510"/>
        <v>22411.155223150006</v>
      </c>
      <c r="CA191" s="4"/>
    </row>
    <row r="192" spans="1:79">
      <c r="A192" s="1" t="str">
        <f t="shared" si="1961"/>
        <v/>
      </c>
      <c r="B192" s="1">
        <f t="shared" si="1788"/>
        <v>186</v>
      </c>
      <c r="C192" s="13">
        <f t="shared" si="1802"/>
        <v>0</v>
      </c>
      <c r="D192" s="2">
        <f t="shared" si="1803"/>
        <v>0</v>
      </c>
      <c r="E192" s="15">
        <f t="shared" si="1773"/>
        <v>0</v>
      </c>
      <c r="F192" s="15">
        <f t="shared" si="2124"/>
        <v>0</v>
      </c>
      <c r="G192" s="21">
        <f t="shared" si="2125"/>
        <v>0</v>
      </c>
      <c r="H192" s="19">
        <f>'rent cash flow (do not modify)'!D191</f>
        <v>37000</v>
      </c>
      <c r="I192" s="22">
        <f>'rent cash flow (do not modify)'!E191</f>
        <v>37000</v>
      </c>
      <c r="J192" s="21">
        <f t="shared" si="1789"/>
        <v>5804.8447768499937</v>
      </c>
      <c r="K192" s="15">
        <f t="shared" si="1804"/>
        <v>416.66666666666669</v>
      </c>
      <c r="L192" s="15">
        <f t="shared" si="1805"/>
        <v>83.333333333333329</v>
      </c>
      <c r="M192" s="16">
        <f t="shared" si="1806"/>
        <v>166.66666666666666</v>
      </c>
      <c r="N192" s="15">
        <f t="shared" si="1807"/>
        <v>83.333333333333329</v>
      </c>
      <c r="O192" s="7">
        <f t="shared" si="2126"/>
        <v>10999.999999999998</v>
      </c>
      <c r="P192" s="15">
        <f t="shared" si="1774"/>
        <v>28966</v>
      </c>
      <c r="Q192" s="21">
        <f t="shared" si="1775"/>
        <v>22411.155223150006</v>
      </c>
      <c r="R192" s="4"/>
      <c r="S192" s="6">
        <f t="shared" si="1808"/>
        <v>5932.25000000001</v>
      </c>
      <c r="T192" s="10"/>
      <c r="U192" s="6">
        <f t="shared" si="1808"/>
        <v>5932.25000000001</v>
      </c>
      <c r="W192" s="6">
        <f t="shared" si="1808"/>
        <v>5932.25000000001</v>
      </c>
      <c r="Y192" s="6">
        <f t="shared" si="1809"/>
        <v>5932.25000000001</v>
      </c>
      <c r="AA192" s="6">
        <f t="shared" ref="AA192:AC192" si="2559">AA191+(365/12)</f>
        <v>5932.25000000001</v>
      </c>
      <c r="AC192" s="6">
        <f t="shared" si="2559"/>
        <v>5932.25000000001</v>
      </c>
      <c r="AE192" s="6">
        <f t="shared" ref="AE192:AG192" si="2560">AE191+(365/12)</f>
        <v>5932.25000000001</v>
      </c>
      <c r="AG192" s="6">
        <f t="shared" si="2560"/>
        <v>5932.25000000001</v>
      </c>
      <c r="AI192" s="6">
        <f t="shared" ref="AI192:AK192" si="2561">AI191+(365/12)</f>
        <v>5932.25000000001</v>
      </c>
      <c r="AK192" s="6">
        <f t="shared" si="2561"/>
        <v>5932.25000000001</v>
      </c>
      <c r="AM192" s="6">
        <f t="shared" ref="AM192:AO192" si="2562">AM191+(365/12)</f>
        <v>5932.25000000001</v>
      </c>
      <c r="AO192" s="6">
        <f t="shared" si="2562"/>
        <v>5932.25000000001</v>
      </c>
      <c r="AQ192" s="6">
        <f t="shared" ref="AQ192:AS192" si="2563">AQ191+(365/12)</f>
        <v>5932.25000000001</v>
      </c>
      <c r="AS192" s="6">
        <f t="shared" si="2563"/>
        <v>5932.25000000001</v>
      </c>
      <c r="AU192" s="6">
        <f t="shared" ref="AU192:AW192" si="2564">AU191+(365/12)</f>
        <v>5932.25000000001</v>
      </c>
      <c r="AW192" s="6">
        <f t="shared" si="2564"/>
        <v>5932.25000000001</v>
      </c>
      <c r="AX192" s="11">
        <f t="shared" si="2490"/>
        <v>22411.155223150006</v>
      </c>
      <c r="AY192" s="6">
        <f t="shared" ref="AY192:BA192" si="2565">AY191+(365/12)</f>
        <v>5932.25000000001</v>
      </c>
      <c r="AZ192" s="11">
        <f t="shared" si="2492"/>
        <v>22411.155223150006</v>
      </c>
      <c r="BA192" s="6">
        <f t="shared" si="2565"/>
        <v>5932.25000000001</v>
      </c>
      <c r="BB192" s="11">
        <f t="shared" si="2493"/>
        <v>22411.155223150006</v>
      </c>
      <c r="BC192" s="6">
        <f t="shared" ref="BC192:BE192" si="2566">BC191+(365/12)</f>
        <v>5932.25000000001</v>
      </c>
      <c r="BD192" s="11">
        <f t="shared" si="2495"/>
        <v>22411.155223150006</v>
      </c>
      <c r="BE192" s="6">
        <f t="shared" si="2566"/>
        <v>5932.25000000001</v>
      </c>
      <c r="BF192" s="11">
        <f t="shared" si="2496"/>
        <v>22411.155223150006</v>
      </c>
      <c r="BG192" s="6">
        <f t="shared" ref="BG192:BI192" si="2567">BG191+(365/12)</f>
        <v>5932.25000000001</v>
      </c>
      <c r="BH192" s="11">
        <f t="shared" si="2498"/>
        <v>22411.155223150006</v>
      </c>
      <c r="BI192" s="6">
        <f t="shared" si="2567"/>
        <v>5932.25000000001</v>
      </c>
      <c r="BJ192" s="11">
        <f t="shared" si="2499"/>
        <v>22411.155223150006</v>
      </c>
      <c r="BK192" s="6">
        <f t="shared" ref="BK192:BM192" si="2568">BK191+(365/12)</f>
        <v>5932.25000000001</v>
      </c>
      <c r="BL192" s="11">
        <f t="shared" si="2501"/>
        <v>22411.155223150006</v>
      </c>
      <c r="BM192" s="6">
        <f t="shared" si="2568"/>
        <v>5932.25000000001</v>
      </c>
      <c r="BN192" s="11">
        <f t="shared" si="2502"/>
        <v>22411.155223150006</v>
      </c>
      <c r="BO192" s="6">
        <f t="shared" ref="BO192:BQ192" si="2569">BO191+(365/12)</f>
        <v>5932.25000000001</v>
      </c>
      <c r="BP192" s="11">
        <f t="shared" si="2504"/>
        <v>22411.155223150006</v>
      </c>
      <c r="BQ192" s="6">
        <f t="shared" si="2569"/>
        <v>5932.25000000001</v>
      </c>
      <c r="BR192" s="11">
        <f t="shared" si="2505"/>
        <v>22411.155223150006</v>
      </c>
      <c r="BS192" s="6">
        <f t="shared" ref="BS192:BU192" si="2570">BS191+(365/12)</f>
        <v>5932.25000000001</v>
      </c>
      <c r="BT192" s="11">
        <f t="shared" si="2507"/>
        <v>22411.155223150006</v>
      </c>
      <c r="BU192" s="6">
        <f t="shared" si="2570"/>
        <v>5932.25000000001</v>
      </c>
      <c r="BV192" s="11">
        <f t="shared" si="2508"/>
        <v>22411.155223150006</v>
      </c>
      <c r="BW192" s="6">
        <f t="shared" si="1736"/>
        <v>5932.25000000001</v>
      </c>
      <c r="BX192" s="11">
        <f t="shared" si="2509"/>
        <v>22411.155223150006</v>
      </c>
      <c r="BY192" s="82">
        <f t="shared" si="1736"/>
        <v>5932.25000000001</v>
      </c>
      <c r="BZ192" s="11">
        <f t="shared" si="2510"/>
        <v>22411.155223150006</v>
      </c>
      <c r="CA192" s="4"/>
    </row>
    <row r="193" spans="1:79">
      <c r="A193" s="1" t="str">
        <f t="shared" si="1961"/>
        <v/>
      </c>
      <c r="B193" s="1">
        <f t="shared" si="1788"/>
        <v>187</v>
      </c>
      <c r="C193" s="13">
        <f t="shared" si="1802"/>
        <v>0</v>
      </c>
      <c r="D193" s="2">
        <f t="shared" si="1803"/>
        <v>0</v>
      </c>
      <c r="E193" s="15">
        <f t="shared" si="1773"/>
        <v>0</v>
      </c>
      <c r="F193" s="15">
        <f t="shared" si="2124"/>
        <v>0</v>
      </c>
      <c r="G193" s="21">
        <f t="shared" si="2125"/>
        <v>0</v>
      </c>
      <c r="H193" s="19">
        <f>'rent cash flow (do not modify)'!D192</f>
        <v>0</v>
      </c>
      <c r="I193" s="22">
        <f>'rent cash flow (do not modify)'!E192</f>
        <v>37000</v>
      </c>
      <c r="J193" s="21">
        <f t="shared" si="1789"/>
        <v>5804.8447768499937</v>
      </c>
      <c r="K193" s="15">
        <f t="shared" si="1804"/>
        <v>416.66666666666669</v>
      </c>
      <c r="L193" s="15">
        <f t="shared" si="1805"/>
        <v>83.333333333333329</v>
      </c>
      <c r="M193" s="16">
        <f t="shared" si="1806"/>
        <v>166.66666666666666</v>
      </c>
      <c r="N193" s="15">
        <f t="shared" si="1807"/>
        <v>83.333333333333329</v>
      </c>
      <c r="O193" s="7">
        <f t="shared" si="2126"/>
        <v>10999.999999999998</v>
      </c>
      <c r="P193" s="15">
        <f t="shared" si="1774"/>
        <v>-3398.9999999999995</v>
      </c>
      <c r="Q193" s="21">
        <f t="shared" si="1775"/>
        <v>-6554.8447768499937</v>
      </c>
      <c r="R193" s="4"/>
      <c r="S193" s="6">
        <f t="shared" si="1808"/>
        <v>5962.666666666677</v>
      </c>
      <c r="T193" s="10"/>
      <c r="U193" s="6">
        <f t="shared" si="1808"/>
        <v>5962.666666666677</v>
      </c>
      <c r="W193" s="6">
        <f t="shared" si="1808"/>
        <v>5962.666666666677</v>
      </c>
      <c r="Y193" s="6">
        <f t="shared" si="1809"/>
        <v>5962.666666666677</v>
      </c>
      <c r="AA193" s="6">
        <f t="shared" ref="AA193:AC193" si="2571">AA192+(365/12)</f>
        <v>5962.666666666677</v>
      </c>
      <c r="AC193" s="6">
        <f t="shared" si="2571"/>
        <v>5962.666666666677</v>
      </c>
      <c r="AE193" s="6">
        <f t="shared" ref="AE193:AG193" si="2572">AE192+(365/12)</f>
        <v>5962.666666666677</v>
      </c>
      <c r="AG193" s="6">
        <f t="shared" si="2572"/>
        <v>5962.666666666677</v>
      </c>
      <c r="AI193" s="6">
        <f t="shared" ref="AI193:AK193" si="2573">AI192+(365/12)</f>
        <v>5962.666666666677</v>
      </c>
      <c r="AK193" s="6">
        <f t="shared" si="2573"/>
        <v>5962.666666666677</v>
      </c>
      <c r="AM193" s="6">
        <f t="shared" ref="AM193:AO193" si="2574">AM192+(365/12)</f>
        <v>5962.666666666677</v>
      </c>
      <c r="AO193" s="6">
        <f t="shared" si="2574"/>
        <v>5962.666666666677</v>
      </c>
      <c r="AQ193" s="6">
        <f t="shared" ref="AQ193:AS193" si="2575">AQ192+(365/12)</f>
        <v>5962.666666666677</v>
      </c>
      <c r="AS193" s="6">
        <f t="shared" si="2575"/>
        <v>5962.666666666677</v>
      </c>
      <c r="AU193" s="6">
        <f t="shared" ref="AU193:AW193" si="2576">AU192+(365/12)</f>
        <v>5962.666666666677</v>
      </c>
      <c r="AW193" s="6">
        <f t="shared" si="2576"/>
        <v>5962.666666666677</v>
      </c>
      <c r="AX193" s="11">
        <f t="shared" si="2490"/>
        <v>-6554.8447768499937</v>
      </c>
      <c r="AY193" s="6">
        <f t="shared" ref="AY193:BA193" si="2577">AY192+(365/12)</f>
        <v>5962.666666666677</v>
      </c>
      <c r="AZ193" s="11">
        <f t="shared" si="2492"/>
        <v>-6554.8447768499937</v>
      </c>
      <c r="BA193" s="6">
        <f t="shared" si="2577"/>
        <v>5962.666666666677</v>
      </c>
      <c r="BB193" s="11">
        <f t="shared" si="2493"/>
        <v>-6554.8447768499937</v>
      </c>
      <c r="BC193" s="6">
        <f t="shared" ref="BC193:BE193" si="2578">BC192+(365/12)</f>
        <v>5962.666666666677</v>
      </c>
      <c r="BD193" s="11">
        <f t="shared" si="2495"/>
        <v>-6554.8447768499937</v>
      </c>
      <c r="BE193" s="6">
        <f t="shared" si="2578"/>
        <v>5962.666666666677</v>
      </c>
      <c r="BF193" s="11">
        <f t="shared" si="2496"/>
        <v>-6554.8447768499937</v>
      </c>
      <c r="BG193" s="6">
        <f t="shared" ref="BG193:BI193" si="2579">BG192+(365/12)</f>
        <v>5962.666666666677</v>
      </c>
      <c r="BH193" s="11">
        <f t="shared" si="2498"/>
        <v>-6554.8447768499937</v>
      </c>
      <c r="BI193" s="6">
        <f t="shared" si="2579"/>
        <v>5962.666666666677</v>
      </c>
      <c r="BJ193" s="11">
        <f t="shared" si="2499"/>
        <v>-6554.8447768499937</v>
      </c>
      <c r="BK193" s="6">
        <f t="shared" ref="BK193:BM193" si="2580">BK192+(365/12)</f>
        <v>5962.666666666677</v>
      </c>
      <c r="BL193" s="11">
        <f t="shared" si="2501"/>
        <v>-6554.8447768499937</v>
      </c>
      <c r="BM193" s="6">
        <f t="shared" si="2580"/>
        <v>5962.666666666677</v>
      </c>
      <c r="BN193" s="11">
        <f t="shared" si="2502"/>
        <v>-6554.8447768499937</v>
      </c>
      <c r="BO193" s="6">
        <f t="shared" ref="BO193:BQ193" si="2581">BO192+(365/12)</f>
        <v>5962.666666666677</v>
      </c>
      <c r="BP193" s="11">
        <f t="shared" si="2504"/>
        <v>-6554.8447768499937</v>
      </c>
      <c r="BQ193" s="6">
        <f t="shared" si="2581"/>
        <v>5962.666666666677</v>
      </c>
      <c r="BR193" s="11">
        <f t="shared" si="2505"/>
        <v>-6554.8447768499937</v>
      </c>
      <c r="BS193" s="6">
        <f t="shared" ref="BS193:BU193" si="2582">BS192+(365/12)</f>
        <v>5962.666666666677</v>
      </c>
      <c r="BT193" s="11">
        <f t="shared" si="2507"/>
        <v>-6554.8447768499937</v>
      </c>
      <c r="BU193" s="6">
        <f t="shared" si="2582"/>
        <v>5962.666666666677</v>
      </c>
      <c r="BV193" s="11">
        <f t="shared" si="2508"/>
        <v>-6554.8447768499937</v>
      </c>
      <c r="BW193" s="6">
        <f t="shared" si="1736"/>
        <v>5962.666666666677</v>
      </c>
      <c r="BX193" s="11">
        <f t="shared" si="2509"/>
        <v>-6554.8447768499937</v>
      </c>
      <c r="BY193" s="82">
        <f t="shared" si="1736"/>
        <v>5962.666666666677</v>
      </c>
      <c r="BZ193" s="11">
        <f t="shared" si="2510"/>
        <v>-6554.8447768499937</v>
      </c>
      <c r="CA193" s="4"/>
    </row>
    <row r="194" spans="1:79">
      <c r="A194" s="1" t="str">
        <f t="shared" si="1961"/>
        <v/>
      </c>
      <c r="B194" s="1">
        <f t="shared" si="1788"/>
        <v>188</v>
      </c>
      <c r="C194" s="13">
        <f t="shared" si="1802"/>
        <v>0</v>
      </c>
      <c r="D194" s="2">
        <f t="shared" si="1803"/>
        <v>0</v>
      </c>
      <c r="E194" s="15">
        <f t="shared" si="1773"/>
        <v>0</v>
      </c>
      <c r="F194" s="15">
        <f t="shared" si="2124"/>
        <v>0</v>
      </c>
      <c r="G194" s="21">
        <f t="shared" si="2125"/>
        <v>0</v>
      </c>
      <c r="H194" s="19">
        <f>'rent cash flow (do not modify)'!D193</f>
        <v>0</v>
      </c>
      <c r="I194" s="22">
        <f>'rent cash flow (do not modify)'!E193</f>
        <v>37000</v>
      </c>
      <c r="J194" s="21">
        <f t="shared" si="1789"/>
        <v>5804.8447768499937</v>
      </c>
      <c r="K194" s="15">
        <f t="shared" si="1804"/>
        <v>416.66666666666669</v>
      </c>
      <c r="L194" s="15">
        <f t="shared" si="1805"/>
        <v>83.333333333333329</v>
      </c>
      <c r="M194" s="16">
        <f t="shared" si="1806"/>
        <v>166.66666666666666</v>
      </c>
      <c r="N194" s="15">
        <f t="shared" si="1807"/>
        <v>83.333333333333329</v>
      </c>
      <c r="O194" s="7">
        <f t="shared" si="2126"/>
        <v>10999.999999999998</v>
      </c>
      <c r="P194" s="15">
        <f t="shared" si="1774"/>
        <v>-3398.9999999999995</v>
      </c>
      <c r="Q194" s="21">
        <f t="shared" si="1775"/>
        <v>-6554.8447768499937</v>
      </c>
      <c r="R194" s="4"/>
      <c r="S194" s="6">
        <f t="shared" si="1808"/>
        <v>5993.0833333333439</v>
      </c>
      <c r="T194" s="10"/>
      <c r="U194" s="6">
        <f t="shared" si="1808"/>
        <v>5993.0833333333439</v>
      </c>
      <c r="W194" s="6">
        <f t="shared" si="1808"/>
        <v>5993.0833333333439</v>
      </c>
      <c r="Y194" s="6">
        <f t="shared" si="1809"/>
        <v>5993.0833333333439</v>
      </c>
      <c r="AA194" s="6">
        <f t="shared" ref="AA194:AC194" si="2583">AA193+(365/12)</f>
        <v>5993.0833333333439</v>
      </c>
      <c r="AC194" s="6">
        <f t="shared" si="2583"/>
        <v>5993.0833333333439</v>
      </c>
      <c r="AE194" s="6">
        <f t="shared" ref="AE194:AG194" si="2584">AE193+(365/12)</f>
        <v>5993.0833333333439</v>
      </c>
      <c r="AG194" s="6">
        <f t="shared" si="2584"/>
        <v>5993.0833333333439</v>
      </c>
      <c r="AI194" s="6">
        <f t="shared" ref="AI194:AK194" si="2585">AI193+(365/12)</f>
        <v>5993.0833333333439</v>
      </c>
      <c r="AK194" s="6">
        <f t="shared" si="2585"/>
        <v>5993.0833333333439</v>
      </c>
      <c r="AM194" s="6">
        <f t="shared" ref="AM194:AO194" si="2586">AM193+(365/12)</f>
        <v>5993.0833333333439</v>
      </c>
      <c r="AO194" s="6">
        <f t="shared" si="2586"/>
        <v>5993.0833333333439</v>
      </c>
      <c r="AQ194" s="6">
        <f t="shared" ref="AQ194:AS194" si="2587">AQ193+(365/12)</f>
        <v>5993.0833333333439</v>
      </c>
      <c r="AS194" s="6">
        <f t="shared" si="2587"/>
        <v>5993.0833333333439</v>
      </c>
      <c r="AU194" s="6">
        <f t="shared" ref="AU194:AW194" si="2588">AU193+(365/12)</f>
        <v>5993.0833333333439</v>
      </c>
      <c r="AW194" s="6">
        <f t="shared" si="2588"/>
        <v>5993.0833333333439</v>
      </c>
      <c r="AX194" s="11">
        <f t="shared" si="2490"/>
        <v>-6554.8447768499937</v>
      </c>
      <c r="AY194" s="6">
        <f t="shared" ref="AY194:BA194" si="2589">AY193+(365/12)</f>
        <v>5993.0833333333439</v>
      </c>
      <c r="AZ194" s="11">
        <f t="shared" si="2492"/>
        <v>-6554.8447768499937</v>
      </c>
      <c r="BA194" s="6">
        <f t="shared" si="2589"/>
        <v>5993.0833333333439</v>
      </c>
      <c r="BB194" s="11">
        <f t="shared" si="2493"/>
        <v>-6554.8447768499937</v>
      </c>
      <c r="BC194" s="6">
        <f t="shared" ref="BC194:BE194" si="2590">BC193+(365/12)</f>
        <v>5993.0833333333439</v>
      </c>
      <c r="BD194" s="11">
        <f t="shared" si="2495"/>
        <v>-6554.8447768499937</v>
      </c>
      <c r="BE194" s="6">
        <f t="shared" si="2590"/>
        <v>5993.0833333333439</v>
      </c>
      <c r="BF194" s="11">
        <f t="shared" si="2496"/>
        <v>-6554.8447768499937</v>
      </c>
      <c r="BG194" s="6">
        <f t="shared" ref="BG194:BI194" si="2591">BG193+(365/12)</f>
        <v>5993.0833333333439</v>
      </c>
      <c r="BH194" s="11">
        <f t="shared" si="2498"/>
        <v>-6554.8447768499937</v>
      </c>
      <c r="BI194" s="6">
        <f t="shared" si="2591"/>
        <v>5993.0833333333439</v>
      </c>
      <c r="BJ194" s="11">
        <f t="shared" si="2499"/>
        <v>-6554.8447768499937</v>
      </c>
      <c r="BK194" s="6">
        <f t="shared" ref="BK194:BM194" si="2592">BK193+(365/12)</f>
        <v>5993.0833333333439</v>
      </c>
      <c r="BL194" s="11">
        <f t="shared" si="2501"/>
        <v>-6554.8447768499937</v>
      </c>
      <c r="BM194" s="6">
        <f t="shared" si="2592"/>
        <v>5993.0833333333439</v>
      </c>
      <c r="BN194" s="11">
        <f t="shared" si="2502"/>
        <v>-6554.8447768499937</v>
      </c>
      <c r="BO194" s="6">
        <f t="shared" ref="BO194:BQ194" si="2593">BO193+(365/12)</f>
        <v>5993.0833333333439</v>
      </c>
      <c r="BP194" s="11">
        <f t="shared" si="2504"/>
        <v>-6554.8447768499937</v>
      </c>
      <c r="BQ194" s="6">
        <f t="shared" si="2593"/>
        <v>5993.0833333333439</v>
      </c>
      <c r="BR194" s="11">
        <f t="shared" si="2505"/>
        <v>-6554.8447768499937</v>
      </c>
      <c r="BS194" s="6">
        <f t="shared" ref="BS194:BU194" si="2594">BS193+(365/12)</f>
        <v>5993.0833333333439</v>
      </c>
      <c r="BT194" s="11">
        <f t="shared" si="2507"/>
        <v>-6554.8447768499937</v>
      </c>
      <c r="BU194" s="6">
        <f t="shared" si="2594"/>
        <v>5993.0833333333439</v>
      </c>
      <c r="BV194" s="11">
        <f t="shared" si="2508"/>
        <v>-6554.8447768499937</v>
      </c>
      <c r="BW194" s="6">
        <f t="shared" si="1736"/>
        <v>5993.0833333333439</v>
      </c>
      <c r="BX194" s="11">
        <f t="shared" si="2509"/>
        <v>-6554.8447768499937</v>
      </c>
      <c r="BY194" s="82">
        <f t="shared" si="1736"/>
        <v>5993.0833333333439</v>
      </c>
      <c r="BZ194" s="11">
        <f t="shared" si="2510"/>
        <v>-6554.8447768499937</v>
      </c>
      <c r="CA194" s="4"/>
    </row>
    <row r="195" spans="1:79">
      <c r="A195" s="1" t="str">
        <f t="shared" si="1961"/>
        <v/>
      </c>
      <c r="B195" s="1">
        <f t="shared" si="1788"/>
        <v>189</v>
      </c>
      <c r="C195" s="13">
        <f t="shared" si="1802"/>
        <v>0</v>
      </c>
      <c r="D195" s="2">
        <f t="shared" si="1803"/>
        <v>0</v>
      </c>
      <c r="E195" s="15">
        <f t="shared" si="1773"/>
        <v>0</v>
      </c>
      <c r="F195" s="15">
        <f t="shared" si="2124"/>
        <v>0</v>
      </c>
      <c r="G195" s="21">
        <f t="shared" si="2125"/>
        <v>0</v>
      </c>
      <c r="H195" s="19">
        <f>'rent cash flow (do not modify)'!D194</f>
        <v>0</v>
      </c>
      <c r="I195" s="22">
        <f>'rent cash flow (do not modify)'!E194</f>
        <v>37000</v>
      </c>
      <c r="J195" s="21">
        <f t="shared" si="1789"/>
        <v>5804.8447768499937</v>
      </c>
      <c r="K195" s="15">
        <f t="shared" si="1804"/>
        <v>416.66666666666669</v>
      </c>
      <c r="L195" s="15">
        <f t="shared" si="1805"/>
        <v>83.333333333333329</v>
      </c>
      <c r="M195" s="16">
        <f t="shared" si="1806"/>
        <v>166.66666666666666</v>
      </c>
      <c r="N195" s="15">
        <f t="shared" si="1807"/>
        <v>83.333333333333329</v>
      </c>
      <c r="O195" s="7">
        <f t="shared" si="2126"/>
        <v>10999.999999999998</v>
      </c>
      <c r="P195" s="15">
        <f t="shared" si="1774"/>
        <v>-3398.9999999999995</v>
      </c>
      <c r="Q195" s="21">
        <f t="shared" si="1775"/>
        <v>-6554.8447768499937</v>
      </c>
      <c r="R195" s="4"/>
      <c r="S195" s="6">
        <f t="shared" si="1808"/>
        <v>6023.5000000000109</v>
      </c>
      <c r="T195" s="10"/>
      <c r="U195" s="6">
        <f t="shared" si="1808"/>
        <v>6023.5000000000109</v>
      </c>
      <c r="W195" s="6">
        <f t="shared" si="1808"/>
        <v>6023.5000000000109</v>
      </c>
      <c r="Y195" s="6">
        <f t="shared" si="1809"/>
        <v>6023.5000000000109</v>
      </c>
      <c r="AA195" s="6">
        <f t="shared" ref="AA195:AC195" si="2595">AA194+(365/12)</f>
        <v>6023.5000000000109</v>
      </c>
      <c r="AC195" s="6">
        <f t="shared" si="2595"/>
        <v>6023.5000000000109</v>
      </c>
      <c r="AE195" s="6">
        <f t="shared" ref="AE195:AG195" si="2596">AE194+(365/12)</f>
        <v>6023.5000000000109</v>
      </c>
      <c r="AG195" s="6">
        <f t="shared" si="2596"/>
        <v>6023.5000000000109</v>
      </c>
      <c r="AI195" s="6">
        <f t="shared" ref="AI195:AK195" si="2597">AI194+(365/12)</f>
        <v>6023.5000000000109</v>
      </c>
      <c r="AK195" s="6">
        <f t="shared" si="2597"/>
        <v>6023.5000000000109</v>
      </c>
      <c r="AM195" s="6">
        <f t="shared" ref="AM195:AO195" si="2598">AM194+(365/12)</f>
        <v>6023.5000000000109</v>
      </c>
      <c r="AO195" s="6">
        <f t="shared" si="2598"/>
        <v>6023.5000000000109</v>
      </c>
      <c r="AQ195" s="6">
        <f t="shared" ref="AQ195:AS195" si="2599">AQ194+(365/12)</f>
        <v>6023.5000000000109</v>
      </c>
      <c r="AS195" s="6">
        <f t="shared" si="2599"/>
        <v>6023.5000000000109</v>
      </c>
      <c r="AU195" s="6">
        <f t="shared" ref="AU195:AW195" si="2600">AU194+(365/12)</f>
        <v>6023.5000000000109</v>
      </c>
      <c r="AW195" s="6">
        <f t="shared" si="2600"/>
        <v>6023.5000000000109</v>
      </c>
      <c r="AX195" s="11">
        <f t="shared" si="2490"/>
        <v>-6554.8447768499937</v>
      </c>
      <c r="AY195" s="6">
        <f t="shared" ref="AY195:BA195" si="2601">AY194+(365/12)</f>
        <v>6023.5000000000109</v>
      </c>
      <c r="AZ195" s="11">
        <f t="shared" si="2492"/>
        <v>-6554.8447768499937</v>
      </c>
      <c r="BA195" s="6">
        <f t="shared" si="2601"/>
        <v>6023.5000000000109</v>
      </c>
      <c r="BB195" s="11">
        <f t="shared" si="2493"/>
        <v>-6554.8447768499937</v>
      </c>
      <c r="BC195" s="6">
        <f t="shared" ref="BC195:BE195" si="2602">BC194+(365/12)</f>
        <v>6023.5000000000109</v>
      </c>
      <c r="BD195" s="11">
        <f t="shared" si="2495"/>
        <v>-6554.8447768499937</v>
      </c>
      <c r="BE195" s="6">
        <f t="shared" si="2602"/>
        <v>6023.5000000000109</v>
      </c>
      <c r="BF195" s="11">
        <f t="shared" si="2496"/>
        <v>-6554.8447768499937</v>
      </c>
      <c r="BG195" s="6">
        <f t="shared" ref="BG195:BI195" si="2603">BG194+(365/12)</f>
        <v>6023.5000000000109</v>
      </c>
      <c r="BH195" s="11">
        <f t="shared" si="2498"/>
        <v>-6554.8447768499937</v>
      </c>
      <c r="BI195" s="6">
        <f t="shared" si="2603"/>
        <v>6023.5000000000109</v>
      </c>
      <c r="BJ195" s="11">
        <f t="shared" si="2499"/>
        <v>-6554.8447768499937</v>
      </c>
      <c r="BK195" s="6">
        <f t="shared" ref="BK195:BM195" si="2604">BK194+(365/12)</f>
        <v>6023.5000000000109</v>
      </c>
      <c r="BL195" s="11">
        <f t="shared" si="2501"/>
        <v>-6554.8447768499937</v>
      </c>
      <c r="BM195" s="6">
        <f t="shared" si="2604"/>
        <v>6023.5000000000109</v>
      </c>
      <c r="BN195" s="11">
        <f t="shared" si="2502"/>
        <v>-6554.8447768499937</v>
      </c>
      <c r="BO195" s="6">
        <f t="shared" ref="BO195:BQ195" si="2605">BO194+(365/12)</f>
        <v>6023.5000000000109</v>
      </c>
      <c r="BP195" s="11">
        <f t="shared" si="2504"/>
        <v>-6554.8447768499937</v>
      </c>
      <c r="BQ195" s="6">
        <f t="shared" si="2605"/>
        <v>6023.5000000000109</v>
      </c>
      <c r="BR195" s="11">
        <f t="shared" si="2505"/>
        <v>-6554.8447768499937</v>
      </c>
      <c r="BS195" s="6">
        <f t="shared" ref="BS195:BU195" si="2606">BS194+(365/12)</f>
        <v>6023.5000000000109</v>
      </c>
      <c r="BT195" s="11">
        <f t="shared" si="2507"/>
        <v>-6554.8447768499937</v>
      </c>
      <c r="BU195" s="6">
        <f t="shared" si="2606"/>
        <v>6023.5000000000109</v>
      </c>
      <c r="BV195" s="11">
        <f t="shared" si="2508"/>
        <v>-6554.8447768499937</v>
      </c>
      <c r="BW195" s="6">
        <f t="shared" ref="BW195:BY258" si="2607">BW194+(365/12)</f>
        <v>6023.5000000000109</v>
      </c>
      <c r="BX195" s="11">
        <f t="shared" si="2509"/>
        <v>-6554.8447768499937</v>
      </c>
      <c r="BY195" s="82">
        <f t="shared" si="2607"/>
        <v>6023.5000000000109</v>
      </c>
      <c r="BZ195" s="11">
        <f t="shared" si="2510"/>
        <v>-6554.8447768499937</v>
      </c>
      <c r="CA195" s="4"/>
    </row>
    <row r="196" spans="1:79">
      <c r="A196" s="1" t="str">
        <f t="shared" si="1961"/>
        <v/>
      </c>
      <c r="B196" s="1">
        <f t="shared" si="1788"/>
        <v>190</v>
      </c>
      <c r="C196" s="13">
        <f t="shared" si="1802"/>
        <v>0</v>
      </c>
      <c r="D196" s="2">
        <f t="shared" si="1803"/>
        <v>0</v>
      </c>
      <c r="E196" s="15">
        <f t="shared" si="1773"/>
        <v>0</v>
      </c>
      <c r="F196" s="15">
        <f t="shared" si="2124"/>
        <v>0</v>
      </c>
      <c r="G196" s="21">
        <f t="shared" si="2125"/>
        <v>0</v>
      </c>
      <c r="H196" s="19">
        <f>'rent cash flow (do not modify)'!D195</f>
        <v>0</v>
      </c>
      <c r="I196" s="22">
        <f>'rent cash flow (do not modify)'!E195</f>
        <v>37000</v>
      </c>
      <c r="J196" s="21">
        <f t="shared" si="1789"/>
        <v>5804.8447768499937</v>
      </c>
      <c r="K196" s="15">
        <f t="shared" si="1804"/>
        <v>416.66666666666669</v>
      </c>
      <c r="L196" s="15">
        <f t="shared" si="1805"/>
        <v>83.333333333333329</v>
      </c>
      <c r="M196" s="16">
        <f t="shared" si="1806"/>
        <v>166.66666666666666</v>
      </c>
      <c r="N196" s="15">
        <f t="shared" si="1807"/>
        <v>83.333333333333329</v>
      </c>
      <c r="O196" s="7">
        <f t="shared" si="2126"/>
        <v>10999.999999999998</v>
      </c>
      <c r="P196" s="15">
        <f t="shared" si="1774"/>
        <v>-3398.9999999999995</v>
      </c>
      <c r="Q196" s="21">
        <f t="shared" si="1775"/>
        <v>-6554.8447768499937</v>
      </c>
      <c r="R196" s="4"/>
      <c r="S196" s="6">
        <f t="shared" si="1808"/>
        <v>6053.9166666666779</v>
      </c>
      <c r="T196" s="10"/>
      <c r="U196" s="6">
        <f t="shared" si="1808"/>
        <v>6053.9166666666779</v>
      </c>
      <c r="W196" s="6">
        <f t="shared" si="1808"/>
        <v>6053.9166666666779</v>
      </c>
      <c r="Y196" s="6">
        <f t="shared" si="1809"/>
        <v>6053.9166666666779</v>
      </c>
      <c r="AA196" s="6">
        <f t="shared" ref="AA196:AC196" si="2608">AA195+(365/12)</f>
        <v>6053.9166666666779</v>
      </c>
      <c r="AC196" s="6">
        <f t="shared" si="2608"/>
        <v>6053.9166666666779</v>
      </c>
      <c r="AE196" s="6">
        <f t="shared" ref="AE196:AG196" si="2609">AE195+(365/12)</f>
        <v>6053.9166666666779</v>
      </c>
      <c r="AG196" s="6">
        <f t="shared" si="2609"/>
        <v>6053.9166666666779</v>
      </c>
      <c r="AI196" s="6">
        <f t="shared" ref="AI196:AK196" si="2610">AI195+(365/12)</f>
        <v>6053.9166666666779</v>
      </c>
      <c r="AK196" s="6">
        <f t="shared" si="2610"/>
        <v>6053.9166666666779</v>
      </c>
      <c r="AM196" s="6">
        <f t="shared" ref="AM196:AO196" si="2611">AM195+(365/12)</f>
        <v>6053.9166666666779</v>
      </c>
      <c r="AO196" s="6">
        <f t="shared" si="2611"/>
        <v>6053.9166666666779</v>
      </c>
      <c r="AQ196" s="6">
        <f t="shared" ref="AQ196:AS196" si="2612">AQ195+(365/12)</f>
        <v>6053.9166666666779</v>
      </c>
      <c r="AS196" s="6">
        <f t="shared" si="2612"/>
        <v>6053.9166666666779</v>
      </c>
      <c r="AU196" s="6">
        <f t="shared" ref="AU196:AW196" si="2613">AU195+(365/12)</f>
        <v>6053.9166666666779</v>
      </c>
      <c r="AW196" s="6">
        <f t="shared" si="2613"/>
        <v>6053.9166666666779</v>
      </c>
      <c r="AX196" s="11">
        <f t="shared" si="2490"/>
        <v>-6554.8447768499937</v>
      </c>
      <c r="AY196" s="6">
        <f t="shared" ref="AY196:BA196" si="2614">AY195+(365/12)</f>
        <v>6053.9166666666779</v>
      </c>
      <c r="AZ196" s="11">
        <f t="shared" si="2492"/>
        <v>-6554.8447768499937</v>
      </c>
      <c r="BA196" s="6">
        <f t="shared" si="2614"/>
        <v>6053.9166666666779</v>
      </c>
      <c r="BB196" s="11">
        <f t="shared" si="2493"/>
        <v>-6554.8447768499937</v>
      </c>
      <c r="BC196" s="6">
        <f t="shared" ref="BC196:BE196" si="2615">BC195+(365/12)</f>
        <v>6053.9166666666779</v>
      </c>
      <c r="BD196" s="11">
        <f t="shared" si="2495"/>
        <v>-6554.8447768499937</v>
      </c>
      <c r="BE196" s="6">
        <f t="shared" si="2615"/>
        <v>6053.9166666666779</v>
      </c>
      <c r="BF196" s="11">
        <f t="shared" si="2496"/>
        <v>-6554.8447768499937</v>
      </c>
      <c r="BG196" s="6">
        <f t="shared" ref="BG196:BI196" si="2616">BG195+(365/12)</f>
        <v>6053.9166666666779</v>
      </c>
      <c r="BH196" s="11">
        <f t="shared" si="2498"/>
        <v>-6554.8447768499937</v>
      </c>
      <c r="BI196" s="6">
        <f t="shared" si="2616"/>
        <v>6053.9166666666779</v>
      </c>
      <c r="BJ196" s="11">
        <f t="shared" si="2499"/>
        <v>-6554.8447768499937</v>
      </c>
      <c r="BK196" s="6">
        <f t="shared" ref="BK196:BM196" si="2617">BK195+(365/12)</f>
        <v>6053.9166666666779</v>
      </c>
      <c r="BL196" s="11">
        <f t="shared" si="2501"/>
        <v>-6554.8447768499937</v>
      </c>
      <c r="BM196" s="6">
        <f t="shared" si="2617"/>
        <v>6053.9166666666779</v>
      </c>
      <c r="BN196" s="11">
        <f t="shared" si="2502"/>
        <v>-6554.8447768499937</v>
      </c>
      <c r="BO196" s="6">
        <f t="shared" ref="BO196:BQ196" si="2618">BO195+(365/12)</f>
        <v>6053.9166666666779</v>
      </c>
      <c r="BP196" s="11">
        <f t="shared" si="2504"/>
        <v>-6554.8447768499937</v>
      </c>
      <c r="BQ196" s="6">
        <f t="shared" si="2618"/>
        <v>6053.9166666666779</v>
      </c>
      <c r="BR196" s="11">
        <f t="shared" si="2505"/>
        <v>-6554.8447768499937</v>
      </c>
      <c r="BS196" s="6">
        <f t="shared" ref="BS196:BU196" si="2619">BS195+(365/12)</f>
        <v>6053.9166666666779</v>
      </c>
      <c r="BT196" s="11">
        <f t="shared" si="2507"/>
        <v>-6554.8447768499937</v>
      </c>
      <c r="BU196" s="6">
        <f t="shared" si="2619"/>
        <v>6053.9166666666779</v>
      </c>
      <c r="BV196" s="11">
        <f t="shared" si="2508"/>
        <v>-6554.8447768499937</v>
      </c>
      <c r="BW196" s="6">
        <f t="shared" si="2607"/>
        <v>6053.9166666666779</v>
      </c>
      <c r="BX196" s="11">
        <f t="shared" si="2509"/>
        <v>-6554.8447768499937</v>
      </c>
      <c r="BY196" s="82">
        <f t="shared" si="2607"/>
        <v>6053.9166666666779</v>
      </c>
      <c r="BZ196" s="11">
        <f t="shared" si="2510"/>
        <v>-6554.8447768499937</v>
      </c>
      <c r="CA196" s="4"/>
    </row>
    <row r="197" spans="1:79">
      <c r="A197" s="1" t="str">
        <f t="shared" si="1961"/>
        <v/>
      </c>
      <c r="B197" s="1">
        <f t="shared" si="1788"/>
        <v>191</v>
      </c>
      <c r="C197" s="13">
        <f t="shared" si="1802"/>
        <v>0</v>
      </c>
      <c r="D197" s="2">
        <f t="shared" si="1803"/>
        <v>0</v>
      </c>
      <c r="E197" s="15">
        <f t="shared" si="1773"/>
        <v>0</v>
      </c>
      <c r="F197" s="15">
        <f t="shared" si="2124"/>
        <v>0</v>
      </c>
      <c r="G197" s="21">
        <f t="shared" si="2125"/>
        <v>0</v>
      </c>
      <c r="H197" s="19">
        <f>'rent cash flow (do not modify)'!D196</f>
        <v>0</v>
      </c>
      <c r="I197" s="22">
        <f>'rent cash flow (do not modify)'!E196</f>
        <v>37000</v>
      </c>
      <c r="J197" s="21">
        <f t="shared" si="1789"/>
        <v>5804.8447768499937</v>
      </c>
      <c r="K197" s="15">
        <f t="shared" si="1804"/>
        <v>416.66666666666669</v>
      </c>
      <c r="L197" s="15">
        <f t="shared" si="1805"/>
        <v>83.333333333333329</v>
      </c>
      <c r="M197" s="16">
        <f t="shared" si="1806"/>
        <v>166.66666666666666</v>
      </c>
      <c r="N197" s="15">
        <f t="shared" si="1807"/>
        <v>83.333333333333329</v>
      </c>
      <c r="O197" s="7">
        <f t="shared" si="2126"/>
        <v>10999.999999999998</v>
      </c>
      <c r="P197" s="15">
        <f t="shared" si="1774"/>
        <v>-3398.9999999999995</v>
      </c>
      <c r="Q197" s="21">
        <f t="shared" si="1775"/>
        <v>-6554.8447768499937</v>
      </c>
      <c r="R197" s="4"/>
      <c r="S197" s="6">
        <f t="shared" si="1808"/>
        <v>6084.3333333333449</v>
      </c>
      <c r="T197" s="10"/>
      <c r="U197" s="6">
        <f t="shared" si="1808"/>
        <v>6084.3333333333449</v>
      </c>
      <c r="W197" s="6">
        <f t="shared" si="1808"/>
        <v>6084.3333333333449</v>
      </c>
      <c r="Y197" s="6">
        <f t="shared" si="1809"/>
        <v>6084.3333333333449</v>
      </c>
      <c r="AA197" s="6">
        <f t="shared" ref="AA197:AC197" si="2620">AA196+(365/12)</f>
        <v>6084.3333333333449</v>
      </c>
      <c r="AC197" s="6">
        <f t="shared" si="2620"/>
        <v>6084.3333333333449</v>
      </c>
      <c r="AE197" s="6">
        <f t="shared" ref="AE197:AG197" si="2621">AE196+(365/12)</f>
        <v>6084.3333333333449</v>
      </c>
      <c r="AG197" s="6">
        <f t="shared" si="2621"/>
        <v>6084.3333333333449</v>
      </c>
      <c r="AI197" s="6">
        <f t="shared" ref="AI197:AK197" si="2622">AI196+(365/12)</f>
        <v>6084.3333333333449</v>
      </c>
      <c r="AK197" s="6">
        <f t="shared" si="2622"/>
        <v>6084.3333333333449</v>
      </c>
      <c r="AM197" s="6">
        <f t="shared" ref="AM197:AO197" si="2623">AM196+(365/12)</f>
        <v>6084.3333333333449</v>
      </c>
      <c r="AO197" s="6">
        <f t="shared" si="2623"/>
        <v>6084.3333333333449</v>
      </c>
      <c r="AQ197" s="6">
        <f t="shared" ref="AQ197:AS197" si="2624">AQ196+(365/12)</f>
        <v>6084.3333333333449</v>
      </c>
      <c r="AS197" s="6">
        <f t="shared" si="2624"/>
        <v>6084.3333333333449</v>
      </c>
      <c r="AU197" s="6">
        <f t="shared" ref="AU197:AW197" si="2625">AU196+(365/12)</f>
        <v>6084.3333333333449</v>
      </c>
      <c r="AW197" s="6">
        <f t="shared" si="2625"/>
        <v>6084.3333333333449</v>
      </c>
      <c r="AX197" s="11">
        <f t="shared" si="2490"/>
        <v>-6554.8447768499937</v>
      </c>
      <c r="AY197" s="6">
        <f t="shared" ref="AY197:BA197" si="2626">AY196+(365/12)</f>
        <v>6084.3333333333449</v>
      </c>
      <c r="AZ197" s="11">
        <f t="shared" si="2492"/>
        <v>-6554.8447768499937</v>
      </c>
      <c r="BA197" s="6">
        <f t="shared" si="2626"/>
        <v>6084.3333333333449</v>
      </c>
      <c r="BB197" s="11">
        <f t="shared" si="2493"/>
        <v>-6554.8447768499937</v>
      </c>
      <c r="BC197" s="6">
        <f t="shared" ref="BC197:BE197" si="2627">BC196+(365/12)</f>
        <v>6084.3333333333449</v>
      </c>
      <c r="BD197" s="11">
        <f t="shared" si="2495"/>
        <v>-6554.8447768499937</v>
      </c>
      <c r="BE197" s="6">
        <f t="shared" si="2627"/>
        <v>6084.3333333333449</v>
      </c>
      <c r="BF197" s="11">
        <f t="shared" si="2496"/>
        <v>-6554.8447768499937</v>
      </c>
      <c r="BG197" s="6">
        <f t="shared" ref="BG197:BI197" si="2628">BG196+(365/12)</f>
        <v>6084.3333333333449</v>
      </c>
      <c r="BH197" s="11">
        <f t="shared" si="2498"/>
        <v>-6554.8447768499937</v>
      </c>
      <c r="BI197" s="6">
        <f t="shared" si="2628"/>
        <v>6084.3333333333449</v>
      </c>
      <c r="BJ197" s="11">
        <f t="shared" si="2499"/>
        <v>-6554.8447768499937</v>
      </c>
      <c r="BK197" s="6">
        <f t="shared" ref="BK197:BM197" si="2629">BK196+(365/12)</f>
        <v>6084.3333333333449</v>
      </c>
      <c r="BL197" s="11">
        <f t="shared" si="2501"/>
        <v>-6554.8447768499937</v>
      </c>
      <c r="BM197" s="6">
        <f t="shared" si="2629"/>
        <v>6084.3333333333449</v>
      </c>
      <c r="BN197" s="11">
        <f t="shared" si="2502"/>
        <v>-6554.8447768499937</v>
      </c>
      <c r="BO197" s="6">
        <f t="shared" ref="BO197:BQ197" si="2630">BO196+(365/12)</f>
        <v>6084.3333333333449</v>
      </c>
      <c r="BP197" s="11">
        <f t="shared" si="2504"/>
        <v>-6554.8447768499937</v>
      </c>
      <c r="BQ197" s="6">
        <f t="shared" si="2630"/>
        <v>6084.3333333333449</v>
      </c>
      <c r="BR197" s="11">
        <f t="shared" si="2505"/>
        <v>-6554.8447768499937</v>
      </c>
      <c r="BS197" s="6">
        <f t="shared" ref="BS197:BU197" si="2631">BS196+(365/12)</f>
        <v>6084.3333333333449</v>
      </c>
      <c r="BT197" s="11">
        <f t="shared" si="2507"/>
        <v>-6554.8447768499937</v>
      </c>
      <c r="BU197" s="6">
        <f t="shared" si="2631"/>
        <v>6084.3333333333449</v>
      </c>
      <c r="BV197" s="11">
        <f t="shared" si="2508"/>
        <v>-6554.8447768499937</v>
      </c>
      <c r="BW197" s="6">
        <f t="shared" si="2607"/>
        <v>6084.3333333333449</v>
      </c>
      <c r="BX197" s="11">
        <f t="shared" si="2509"/>
        <v>-6554.8447768499937</v>
      </c>
      <c r="BY197" s="82">
        <f t="shared" si="2607"/>
        <v>6084.3333333333449</v>
      </c>
      <c r="BZ197" s="11">
        <f t="shared" si="2510"/>
        <v>-6554.8447768499937</v>
      </c>
      <c r="CA197" s="4"/>
    </row>
    <row r="198" spans="1:79">
      <c r="A198" s="1" t="str">
        <f t="shared" si="1961"/>
        <v/>
      </c>
      <c r="B198" s="1">
        <f t="shared" si="1788"/>
        <v>192</v>
      </c>
      <c r="C198" s="13">
        <f t="shared" si="1802"/>
        <v>0</v>
      </c>
      <c r="D198" s="2">
        <f t="shared" si="1803"/>
        <v>0</v>
      </c>
      <c r="E198" s="15">
        <f t="shared" si="1773"/>
        <v>0</v>
      </c>
      <c r="F198" s="15">
        <f t="shared" si="2124"/>
        <v>0</v>
      </c>
      <c r="G198" s="21">
        <f t="shared" si="2125"/>
        <v>0</v>
      </c>
      <c r="H198" s="19">
        <f>'rent cash flow (do not modify)'!D197</f>
        <v>0</v>
      </c>
      <c r="I198" s="22">
        <f>'rent cash flow (do not modify)'!E197</f>
        <v>37000</v>
      </c>
      <c r="J198" s="21">
        <f t="shared" si="1789"/>
        <v>5804.8447768499937</v>
      </c>
      <c r="K198" s="15">
        <f t="shared" si="1804"/>
        <v>416.66666666666669</v>
      </c>
      <c r="L198" s="15">
        <f t="shared" si="1805"/>
        <v>83.333333333333329</v>
      </c>
      <c r="M198" s="16">
        <f t="shared" si="1806"/>
        <v>166.66666666666666</v>
      </c>
      <c r="N198" s="15">
        <f t="shared" si="1807"/>
        <v>83.333333333333329</v>
      </c>
      <c r="O198" s="7">
        <f t="shared" si="2126"/>
        <v>10999.999999999998</v>
      </c>
      <c r="P198" s="15">
        <f t="shared" si="1774"/>
        <v>-3398.9999999999995</v>
      </c>
      <c r="Q198" s="21">
        <f t="shared" si="1775"/>
        <v>-6554.8447768499937</v>
      </c>
      <c r="R198" s="4"/>
      <c r="S198" s="6">
        <f t="shared" si="1808"/>
        <v>6114.7500000000118</v>
      </c>
      <c r="T198" s="10"/>
      <c r="U198" s="6">
        <f t="shared" si="1808"/>
        <v>6114.7500000000118</v>
      </c>
      <c r="W198" s="6">
        <f t="shared" si="1808"/>
        <v>6114.7500000000118</v>
      </c>
      <c r="Y198" s="6">
        <f t="shared" si="1809"/>
        <v>6114.7500000000118</v>
      </c>
      <c r="AA198" s="6">
        <f t="shared" ref="AA198:AC198" si="2632">AA197+(365/12)</f>
        <v>6114.7500000000118</v>
      </c>
      <c r="AC198" s="6">
        <f t="shared" si="2632"/>
        <v>6114.7500000000118</v>
      </c>
      <c r="AE198" s="6">
        <f t="shared" ref="AE198:AG198" si="2633">AE197+(365/12)</f>
        <v>6114.7500000000118</v>
      </c>
      <c r="AG198" s="6">
        <f t="shared" si="2633"/>
        <v>6114.7500000000118</v>
      </c>
      <c r="AI198" s="6">
        <f t="shared" ref="AI198:AK198" si="2634">AI197+(365/12)</f>
        <v>6114.7500000000118</v>
      </c>
      <c r="AK198" s="6">
        <f t="shared" si="2634"/>
        <v>6114.7500000000118</v>
      </c>
      <c r="AM198" s="6">
        <f t="shared" ref="AM198:AO198" si="2635">AM197+(365/12)</f>
        <v>6114.7500000000118</v>
      </c>
      <c r="AO198" s="6">
        <f t="shared" si="2635"/>
        <v>6114.7500000000118</v>
      </c>
      <c r="AQ198" s="6">
        <f t="shared" ref="AQ198:AS198" si="2636">AQ197+(365/12)</f>
        <v>6114.7500000000118</v>
      </c>
      <c r="AS198" s="6">
        <f t="shared" si="2636"/>
        <v>6114.7500000000118</v>
      </c>
      <c r="AU198" s="6">
        <f t="shared" ref="AU198:AW198" si="2637">AU197+(365/12)</f>
        <v>6114.7500000000118</v>
      </c>
      <c r="AW198" s="6">
        <f t="shared" si="2637"/>
        <v>6114.7500000000118</v>
      </c>
      <c r="AX198" s="11">
        <f t="shared" si="2490"/>
        <v>-6554.8447768499937</v>
      </c>
      <c r="AY198" s="6">
        <f t="shared" ref="AY198:BA198" si="2638">AY197+(365/12)</f>
        <v>6114.7500000000118</v>
      </c>
      <c r="AZ198" s="11">
        <f t="shared" si="2492"/>
        <v>-6554.8447768499937</v>
      </c>
      <c r="BA198" s="6">
        <f t="shared" si="2638"/>
        <v>6114.7500000000118</v>
      </c>
      <c r="BB198" s="11">
        <f t="shared" si="2493"/>
        <v>-6554.8447768499937</v>
      </c>
      <c r="BC198" s="6">
        <f t="shared" ref="BC198:BE198" si="2639">BC197+(365/12)</f>
        <v>6114.7500000000118</v>
      </c>
      <c r="BD198" s="11">
        <f t="shared" si="2495"/>
        <v>-6554.8447768499937</v>
      </c>
      <c r="BE198" s="6">
        <f t="shared" si="2639"/>
        <v>6114.7500000000118</v>
      </c>
      <c r="BF198" s="11">
        <f t="shared" si="2496"/>
        <v>-6554.8447768499937</v>
      </c>
      <c r="BG198" s="6">
        <f t="shared" ref="BG198:BI198" si="2640">BG197+(365/12)</f>
        <v>6114.7500000000118</v>
      </c>
      <c r="BH198" s="11">
        <f t="shared" si="2498"/>
        <v>-6554.8447768499937</v>
      </c>
      <c r="BI198" s="6">
        <f t="shared" si="2640"/>
        <v>6114.7500000000118</v>
      </c>
      <c r="BJ198" s="11">
        <f t="shared" si="2499"/>
        <v>-6554.8447768499937</v>
      </c>
      <c r="BK198" s="6">
        <f t="shared" ref="BK198:BM198" si="2641">BK197+(365/12)</f>
        <v>6114.7500000000118</v>
      </c>
      <c r="BL198" s="11">
        <f t="shared" si="2501"/>
        <v>-6554.8447768499937</v>
      </c>
      <c r="BM198" s="6">
        <f t="shared" si="2641"/>
        <v>6114.7500000000118</v>
      </c>
      <c r="BN198" s="11">
        <f t="shared" si="2502"/>
        <v>-6554.8447768499937</v>
      </c>
      <c r="BO198" s="6">
        <f t="shared" ref="BO198:BQ198" si="2642">BO197+(365/12)</f>
        <v>6114.7500000000118</v>
      </c>
      <c r="BP198" s="11">
        <f t="shared" si="2504"/>
        <v>-6554.8447768499937</v>
      </c>
      <c r="BQ198" s="6">
        <f t="shared" si="2642"/>
        <v>6114.7500000000118</v>
      </c>
      <c r="BR198" s="11">
        <f t="shared" si="2505"/>
        <v>-6554.8447768499937</v>
      </c>
      <c r="BS198" s="6">
        <f t="shared" ref="BS198:BU198" si="2643">BS197+(365/12)</f>
        <v>6114.7500000000118</v>
      </c>
      <c r="BT198" s="11">
        <f t="shared" si="2507"/>
        <v>-6554.8447768499937</v>
      </c>
      <c r="BU198" s="6">
        <f t="shared" si="2643"/>
        <v>6114.7500000000118</v>
      </c>
      <c r="BV198" s="11">
        <f t="shared" si="2508"/>
        <v>-6554.8447768499937</v>
      </c>
      <c r="BW198" s="6">
        <f t="shared" si="2607"/>
        <v>6114.7500000000118</v>
      </c>
      <c r="BX198" s="11">
        <f t="shared" si="2509"/>
        <v>-6554.8447768499937</v>
      </c>
      <c r="BY198" s="82">
        <f t="shared" si="2607"/>
        <v>6114.7500000000118</v>
      </c>
      <c r="BZ198" s="11">
        <f t="shared" si="2510"/>
        <v>-6554.8447768499937</v>
      </c>
      <c r="CA198" s="4"/>
    </row>
    <row r="199" spans="1:79">
      <c r="A199" s="18">
        <f t="shared" si="1961"/>
        <v>17</v>
      </c>
      <c r="B199" s="18">
        <f t="shared" si="1788"/>
        <v>193</v>
      </c>
      <c r="C199" s="19">
        <f t="shared" si="1802"/>
        <v>0</v>
      </c>
      <c r="D199" s="22">
        <f t="shared" si="1803"/>
        <v>0</v>
      </c>
      <c r="E199" s="22">
        <f t="shared" ref="E199:E262" si="2644">C199*(((1+intrate)^(1/12))-1)</f>
        <v>0</v>
      </c>
      <c r="F199" s="22">
        <f t="shared" si="2124"/>
        <v>0</v>
      </c>
      <c r="G199" s="23">
        <f t="shared" si="2125"/>
        <v>0</v>
      </c>
      <c r="H199" s="19">
        <f>'rent cash flow (do not modify)'!D198</f>
        <v>37000</v>
      </c>
      <c r="I199" s="22">
        <f>'rent cash flow (do not modify)'!E198</f>
        <v>37000</v>
      </c>
      <c r="J199" s="23">
        <f t="shared" si="1789"/>
        <v>5862.8932246184941</v>
      </c>
      <c r="K199" s="22">
        <f t="shared" si="1804"/>
        <v>416.66666666666669</v>
      </c>
      <c r="L199" s="22">
        <f t="shared" si="1805"/>
        <v>83.333333333333329</v>
      </c>
      <c r="M199" s="19">
        <f t="shared" si="1806"/>
        <v>166.66666666666666</v>
      </c>
      <c r="N199" s="22">
        <f t="shared" si="1807"/>
        <v>83.333333333333329</v>
      </c>
      <c r="O199" s="18">
        <f t="shared" si="2126"/>
        <v>10999.999999999998</v>
      </c>
      <c r="P199" s="22">
        <f t="shared" ref="P199:P262" si="2645">IF(H199=0,-(H199-(H199-O199)*IF(tax=10%,10.3%,IF(tax=20%,20.6%,IF(tax=30%,30.9%)))),(H199-(H199-O199)*IF(tax=10%,10.3%,IF(tax=20%,20.6%,IF(tax=30%,30.9%)))))</f>
        <v>28966</v>
      </c>
      <c r="Q199" s="23">
        <f t="shared" ref="Q199:Q262" si="2646">-(D199-G199*IF(tax=10%,10.3%,IF(tax=20%,20.6%,IF(tax=30%,30.9%)))-IF(H199=0,0,(H199-(H199-O199)*IF(tax=10%,10.3%,IF(tax=20%,20.6%,IF(tax=30%,30.9%)))))+J199+K199+L199+M199+N199)</f>
        <v>22353.106775381508</v>
      </c>
      <c r="R199" s="4"/>
      <c r="S199" s="6">
        <f t="shared" si="1808"/>
        <v>6145.1666666666788</v>
      </c>
      <c r="T199" s="20"/>
      <c r="U199" s="6">
        <f t="shared" si="1808"/>
        <v>6145.1666666666788</v>
      </c>
      <c r="V199" s="20"/>
      <c r="W199" s="6">
        <f t="shared" si="1808"/>
        <v>6145.1666666666788</v>
      </c>
      <c r="X199" s="20"/>
      <c r="Y199" s="6">
        <f t="shared" si="1809"/>
        <v>6145.1666666666788</v>
      </c>
      <c r="Z199" s="20"/>
      <c r="AA199" s="6">
        <f t="shared" ref="AA199:AC199" si="2647">AA198+(365/12)</f>
        <v>6145.1666666666788</v>
      </c>
      <c r="AB199" s="20"/>
      <c r="AC199" s="6">
        <f t="shared" si="2647"/>
        <v>6145.1666666666788</v>
      </c>
      <c r="AD199" s="20"/>
      <c r="AE199" s="6">
        <f t="shared" ref="AE199:AG199" si="2648">AE198+(365/12)</f>
        <v>6145.1666666666788</v>
      </c>
      <c r="AF199" s="20"/>
      <c r="AG199" s="6">
        <f t="shared" si="2648"/>
        <v>6145.1666666666788</v>
      </c>
      <c r="AH199" s="20"/>
      <c r="AI199" s="6">
        <f t="shared" ref="AI199:AK199" si="2649">AI198+(365/12)</f>
        <v>6145.1666666666788</v>
      </c>
      <c r="AJ199" s="20"/>
      <c r="AK199" s="6">
        <f t="shared" si="2649"/>
        <v>6145.1666666666788</v>
      </c>
      <c r="AL199" s="20"/>
      <c r="AM199" s="6">
        <f t="shared" ref="AM199:AO199" si="2650">AM198+(365/12)</f>
        <v>6145.1666666666788</v>
      </c>
      <c r="AN199" s="20"/>
      <c r="AO199" s="6">
        <f t="shared" si="2650"/>
        <v>6145.1666666666788</v>
      </c>
      <c r="AP199" s="20"/>
      <c r="AQ199" s="6">
        <f t="shared" ref="AQ199:AS199" si="2651">AQ198+(365/12)</f>
        <v>6145.1666666666788</v>
      </c>
      <c r="AR199" s="20"/>
      <c r="AS199" s="6">
        <f t="shared" si="2651"/>
        <v>6145.1666666666788</v>
      </c>
      <c r="AT199" s="20"/>
      <c r="AU199" s="6">
        <f t="shared" ref="AU199:AW199" si="2652">AU198+(365/12)</f>
        <v>6145.1666666666788</v>
      </c>
      <c r="AV199" s="20"/>
      <c r="AW199" s="6">
        <f t="shared" si="2652"/>
        <v>6145.1666666666788</v>
      </c>
      <c r="AX199" s="20">
        <f>value*(1+appr)^(A199-1)-C199-IF((A199-1)&lt;=penaltyy,sqft*pamt,0)</f>
        <v>22974864.931786105</v>
      </c>
      <c r="AY199" s="6">
        <f t="shared" ref="AY199:BA199" si="2653">AY198+(365/12)</f>
        <v>6145.1666666666788</v>
      </c>
      <c r="AZ199" s="20">
        <f t="shared" ref="AZ199:AZ210" si="2654">Q199</f>
        <v>22353.106775381508</v>
      </c>
      <c r="BA199" s="6">
        <f t="shared" si="2653"/>
        <v>6145.1666666666788</v>
      </c>
      <c r="BB199" s="20">
        <f t="shared" ref="BB199:BB210" si="2655">Q199</f>
        <v>22353.106775381508</v>
      </c>
      <c r="BC199" s="6">
        <f t="shared" ref="BC199:BE199" si="2656">BC198+(365/12)</f>
        <v>6145.1666666666788</v>
      </c>
      <c r="BD199" s="20">
        <f t="shared" ref="BD199:BD210" si="2657">Q199</f>
        <v>22353.106775381508</v>
      </c>
      <c r="BE199" s="6">
        <f t="shared" si="2656"/>
        <v>6145.1666666666788</v>
      </c>
      <c r="BF199" s="20">
        <f t="shared" ref="BF199:BF210" si="2658">Q199</f>
        <v>22353.106775381508</v>
      </c>
      <c r="BG199" s="6">
        <f t="shared" ref="BG199:BI199" si="2659">BG198+(365/12)</f>
        <v>6145.1666666666788</v>
      </c>
      <c r="BH199" s="20">
        <f t="shared" ref="BH199:BH210" si="2660">Q199</f>
        <v>22353.106775381508</v>
      </c>
      <c r="BI199" s="6">
        <f t="shared" si="2659"/>
        <v>6145.1666666666788</v>
      </c>
      <c r="BJ199" s="20">
        <f t="shared" ref="BJ199:BJ210" si="2661">Q199</f>
        <v>22353.106775381508</v>
      </c>
      <c r="BK199" s="6">
        <f t="shared" ref="BK199:BM199" si="2662">BK198+(365/12)</f>
        <v>6145.1666666666788</v>
      </c>
      <c r="BL199" s="20">
        <f t="shared" ref="BL199:BL210" si="2663">Q199</f>
        <v>22353.106775381508</v>
      </c>
      <c r="BM199" s="6">
        <f t="shared" si="2662"/>
        <v>6145.1666666666788</v>
      </c>
      <c r="BN199" s="20">
        <f t="shared" ref="BN199:BN210" si="2664">Q199</f>
        <v>22353.106775381508</v>
      </c>
      <c r="BO199" s="6">
        <f t="shared" ref="BO199:BQ199" si="2665">BO198+(365/12)</f>
        <v>6145.1666666666788</v>
      </c>
      <c r="BP199" s="20">
        <f t="shared" ref="BP199:BP210" si="2666">Q199</f>
        <v>22353.106775381508</v>
      </c>
      <c r="BQ199" s="6">
        <f t="shared" si="2665"/>
        <v>6145.1666666666788</v>
      </c>
      <c r="BR199" s="20">
        <f t="shared" ref="BR199:BR210" si="2667">Q199</f>
        <v>22353.106775381508</v>
      </c>
      <c r="BS199" s="6">
        <f t="shared" ref="BS199:BU199" si="2668">BS198+(365/12)</f>
        <v>6145.1666666666788</v>
      </c>
      <c r="BT199" s="20">
        <f t="shared" ref="BT199:BT210" si="2669">Q199</f>
        <v>22353.106775381508</v>
      </c>
      <c r="BU199" s="6">
        <f t="shared" si="2668"/>
        <v>6145.1666666666788</v>
      </c>
      <c r="BV199" s="20">
        <f t="shared" ref="BV199:BV210" si="2670">Q199</f>
        <v>22353.106775381508</v>
      </c>
      <c r="BW199" s="6">
        <f t="shared" si="2607"/>
        <v>6145.1666666666788</v>
      </c>
      <c r="BX199" s="20">
        <f t="shared" ref="BX199:BX210" si="2671">Q199</f>
        <v>22353.106775381508</v>
      </c>
      <c r="BY199" s="82">
        <f t="shared" si="2607"/>
        <v>6145.1666666666788</v>
      </c>
      <c r="BZ199" s="20">
        <f t="shared" ref="BZ199:BZ210" si="2672">Q199</f>
        <v>22353.106775381508</v>
      </c>
      <c r="CA199" s="4"/>
    </row>
    <row r="200" spans="1:79">
      <c r="A200" s="1" t="str">
        <f t="shared" si="1961"/>
        <v/>
      </c>
      <c r="B200" s="1">
        <f t="shared" ref="B200:B263" si="2673">B199+1</f>
        <v>194</v>
      </c>
      <c r="C200" s="13">
        <f t="shared" si="1802"/>
        <v>0</v>
      </c>
      <c r="D200" s="2">
        <f t="shared" si="1803"/>
        <v>0</v>
      </c>
      <c r="E200" s="15">
        <f t="shared" si="2644"/>
        <v>0</v>
      </c>
      <c r="F200" s="15">
        <f t="shared" si="2124"/>
        <v>0</v>
      </c>
      <c r="G200" s="21">
        <f t="shared" si="2125"/>
        <v>0</v>
      </c>
      <c r="H200" s="19">
        <f>'rent cash flow (do not modify)'!D199</f>
        <v>37000</v>
      </c>
      <c r="I200" s="22">
        <f>'rent cash flow (do not modify)'!E199</f>
        <v>37000</v>
      </c>
      <c r="J200" s="21">
        <f t="shared" ref="J200:J263" si="2674">IF(A200&lt;&gt;"",J199*(1+socinc),J199)</f>
        <v>5862.8932246184941</v>
      </c>
      <c r="K200" s="15">
        <f t="shared" si="1804"/>
        <v>416.66666666666669</v>
      </c>
      <c r="L200" s="15">
        <f t="shared" si="1805"/>
        <v>83.333333333333329</v>
      </c>
      <c r="M200" s="16">
        <f t="shared" si="1806"/>
        <v>166.66666666666666</v>
      </c>
      <c r="N200" s="15">
        <f t="shared" si="1807"/>
        <v>83.333333333333329</v>
      </c>
      <c r="O200" s="7">
        <f t="shared" si="2126"/>
        <v>10999.999999999998</v>
      </c>
      <c r="P200" s="15">
        <f t="shared" si="2645"/>
        <v>28966</v>
      </c>
      <c r="Q200" s="21">
        <f t="shared" si="2646"/>
        <v>22353.106775381508</v>
      </c>
      <c r="R200" s="4"/>
      <c r="S200" s="6">
        <f t="shared" si="1808"/>
        <v>6175.5833333333458</v>
      </c>
      <c r="T200" s="10"/>
      <c r="U200" s="6">
        <f t="shared" si="1808"/>
        <v>6175.5833333333458</v>
      </c>
      <c r="W200" s="6">
        <f t="shared" si="1808"/>
        <v>6175.5833333333458</v>
      </c>
      <c r="Y200" s="6">
        <f t="shared" si="1809"/>
        <v>6175.5833333333458</v>
      </c>
      <c r="AA200" s="6">
        <f t="shared" ref="AA200:AC200" si="2675">AA199+(365/12)</f>
        <v>6175.5833333333458</v>
      </c>
      <c r="AC200" s="6">
        <f t="shared" si="2675"/>
        <v>6175.5833333333458</v>
      </c>
      <c r="AE200" s="6">
        <f t="shared" ref="AE200:AG200" si="2676">AE199+(365/12)</f>
        <v>6175.5833333333458</v>
      </c>
      <c r="AG200" s="6">
        <f t="shared" si="2676"/>
        <v>6175.5833333333458</v>
      </c>
      <c r="AI200" s="6">
        <f t="shared" ref="AI200:AK200" si="2677">AI199+(365/12)</f>
        <v>6175.5833333333458</v>
      </c>
      <c r="AK200" s="6">
        <f t="shared" si="2677"/>
        <v>6175.5833333333458</v>
      </c>
      <c r="AM200" s="6">
        <f t="shared" ref="AM200:AO200" si="2678">AM199+(365/12)</f>
        <v>6175.5833333333458</v>
      </c>
      <c r="AO200" s="6">
        <f t="shared" si="2678"/>
        <v>6175.5833333333458</v>
      </c>
      <c r="AQ200" s="6">
        <f t="shared" ref="AQ200:AS200" si="2679">AQ199+(365/12)</f>
        <v>6175.5833333333458</v>
      </c>
      <c r="AS200" s="6">
        <f t="shared" si="2679"/>
        <v>6175.5833333333458</v>
      </c>
      <c r="AU200" s="6">
        <f t="shared" ref="AU200:AW200" si="2680">AU199+(365/12)</f>
        <v>6175.5833333333458</v>
      </c>
      <c r="AW200" s="6">
        <f t="shared" si="2680"/>
        <v>6175.5833333333458</v>
      </c>
      <c r="AY200" s="6">
        <f t="shared" ref="AY200:BA200" si="2681">AY199+(365/12)</f>
        <v>6175.5833333333458</v>
      </c>
      <c r="AZ200" s="11">
        <f t="shared" si="2654"/>
        <v>22353.106775381508</v>
      </c>
      <c r="BA200" s="6">
        <f t="shared" si="2681"/>
        <v>6175.5833333333458</v>
      </c>
      <c r="BB200" s="11">
        <f t="shared" si="2655"/>
        <v>22353.106775381508</v>
      </c>
      <c r="BC200" s="6">
        <f t="shared" ref="BC200:BE200" si="2682">BC199+(365/12)</f>
        <v>6175.5833333333458</v>
      </c>
      <c r="BD200" s="11">
        <f t="shared" si="2657"/>
        <v>22353.106775381508</v>
      </c>
      <c r="BE200" s="6">
        <f t="shared" si="2682"/>
        <v>6175.5833333333458</v>
      </c>
      <c r="BF200" s="11">
        <f t="shared" si="2658"/>
        <v>22353.106775381508</v>
      </c>
      <c r="BG200" s="6">
        <f t="shared" ref="BG200:BI200" si="2683">BG199+(365/12)</f>
        <v>6175.5833333333458</v>
      </c>
      <c r="BH200" s="11">
        <f t="shared" si="2660"/>
        <v>22353.106775381508</v>
      </c>
      <c r="BI200" s="6">
        <f t="shared" si="2683"/>
        <v>6175.5833333333458</v>
      </c>
      <c r="BJ200" s="11">
        <f t="shared" si="2661"/>
        <v>22353.106775381508</v>
      </c>
      <c r="BK200" s="6">
        <f t="shared" ref="BK200:BM200" si="2684">BK199+(365/12)</f>
        <v>6175.5833333333458</v>
      </c>
      <c r="BL200" s="11">
        <f t="shared" si="2663"/>
        <v>22353.106775381508</v>
      </c>
      <c r="BM200" s="6">
        <f t="shared" si="2684"/>
        <v>6175.5833333333458</v>
      </c>
      <c r="BN200" s="11">
        <f t="shared" si="2664"/>
        <v>22353.106775381508</v>
      </c>
      <c r="BO200" s="6">
        <f t="shared" ref="BO200:BQ200" si="2685">BO199+(365/12)</f>
        <v>6175.5833333333458</v>
      </c>
      <c r="BP200" s="11">
        <f t="shared" si="2666"/>
        <v>22353.106775381508</v>
      </c>
      <c r="BQ200" s="6">
        <f t="shared" si="2685"/>
        <v>6175.5833333333458</v>
      </c>
      <c r="BR200" s="11">
        <f t="shared" si="2667"/>
        <v>22353.106775381508</v>
      </c>
      <c r="BS200" s="6">
        <f t="shared" ref="BS200:BU200" si="2686">BS199+(365/12)</f>
        <v>6175.5833333333458</v>
      </c>
      <c r="BT200" s="11">
        <f t="shared" si="2669"/>
        <v>22353.106775381508</v>
      </c>
      <c r="BU200" s="6">
        <f t="shared" si="2686"/>
        <v>6175.5833333333458</v>
      </c>
      <c r="BV200" s="11">
        <f t="shared" si="2670"/>
        <v>22353.106775381508</v>
      </c>
      <c r="BW200" s="6">
        <f t="shared" si="2607"/>
        <v>6175.5833333333458</v>
      </c>
      <c r="BX200" s="11">
        <f t="shared" si="2671"/>
        <v>22353.106775381508</v>
      </c>
      <c r="BY200" s="82">
        <f t="shared" si="2607"/>
        <v>6175.5833333333458</v>
      </c>
      <c r="BZ200" s="11">
        <f t="shared" si="2672"/>
        <v>22353.106775381508</v>
      </c>
      <c r="CA200" s="4"/>
    </row>
    <row r="201" spans="1:79">
      <c r="A201" s="1" t="str">
        <f t="shared" si="1961"/>
        <v/>
      </c>
      <c r="B201" s="1">
        <f t="shared" si="2673"/>
        <v>195</v>
      </c>
      <c r="C201" s="13">
        <f t="shared" ref="C201:C264" si="2687">IF(C200&lt;0.0001,0,C200-F200)</f>
        <v>0</v>
      </c>
      <c r="D201" s="2">
        <f t="shared" ref="D201:D264" si="2688">IF(C201&lt;0.0001,0,D200)</f>
        <v>0</v>
      </c>
      <c r="E201" s="15">
        <f t="shared" si="2644"/>
        <v>0</v>
      </c>
      <c r="F201" s="15">
        <f t="shared" si="2124"/>
        <v>0</v>
      </c>
      <c r="G201" s="21">
        <f t="shared" si="2125"/>
        <v>0</v>
      </c>
      <c r="H201" s="19">
        <f>'rent cash flow (do not modify)'!D200</f>
        <v>37000</v>
      </c>
      <c r="I201" s="22">
        <f>'rent cash flow (do not modify)'!E200</f>
        <v>37000</v>
      </c>
      <c r="J201" s="21">
        <f t="shared" si="2674"/>
        <v>5862.8932246184941</v>
      </c>
      <c r="K201" s="15">
        <f t="shared" ref="K201:K264" si="2689">K200</f>
        <v>416.66666666666669</v>
      </c>
      <c r="L201" s="15">
        <f t="shared" ref="L201:L264" si="2690">L200</f>
        <v>83.333333333333329</v>
      </c>
      <c r="M201" s="16">
        <f t="shared" ref="M201:M264" si="2691">M200</f>
        <v>166.66666666666666</v>
      </c>
      <c r="N201" s="15">
        <f t="shared" ref="N201:N264" si="2692">N200</f>
        <v>83.333333333333329</v>
      </c>
      <c r="O201" s="7">
        <f t="shared" si="2126"/>
        <v>10999.999999999998</v>
      </c>
      <c r="P201" s="15">
        <f t="shared" si="2645"/>
        <v>28966</v>
      </c>
      <c r="Q201" s="21">
        <f t="shared" si="2646"/>
        <v>22353.106775381508</v>
      </c>
      <c r="R201" s="4"/>
      <c r="S201" s="6">
        <f t="shared" ref="S201:W264" si="2693">S200+(365/12)</f>
        <v>6206.0000000000127</v>
      </c>
      <c r="T201" s="10"/>
      <c r="U201" s="6">
        <f t="shared" si="2693"/>
        <v>6206.0000000000127</v>
      </c>
      <c r="W201" s="6">
        <f t="shared" si="2693"/>
        <v>6206.0000000000127</v>
      </c>
      <c r="Y201" s="6">
        <f t="shared" ref="Y201:Y264" si="2694">Y200+(365/12)</f>
        <v>6206.0000000000127</v>
      </c>
      <c r="AA201" s="6">
        <f t="shared" ref="AA201:AC201" si="2695">AA200+(365/12)</f>
        <v>6206.0000000000127</v>
      </c>
      <c r="AC201" s="6">
        <f t="shared" si="2695"/>
        <v>6206.0000000000127</v>
      </c>
      <c r="AE201" s="6">
        <f t="shared" ref="AE201:AG201" si="2696">AE200+(365/12)</f>
        <v>6206.0000000000127</v>
      </c>
      <c r="AG201" s="6">
        <f t="shared" si="2696"/>
        <v>6206.0000000000127</v>
      </c>
      <c r="AI201" s="6">
        <f t="shared" ref="AI201:AK201" si="2697">AI200+(365/12)</f>
        <v>6206.0000000000127</v>
      </c>
      <c r="AK201" s="6">
        <f t="shared" si="2697"/>
        <v>6206.0000000000127</v>
      </c>
      <c r="AM201" s="6">
        <f t="shared" ref="AM201:AO201" si="2698">AM200+(365/12)</f>
        <v>6206.0000000000127</v>
      </c>
      <c r="AO201" s="6">
        <f t="shared" si="2698"/>
        <v>6206.0000000000127</v>
      </c>
      <c r="AQ201" s="6">
        <f t="shared" ref="AQ201:AS201" si="2699">AQ200+(365/12)</f>
        <v>6206.0000000000127</v>
      </c>
      <c r="AS201" s="6">
        <f t="shared" si="2699"/>
        <v>6206.0000000000127</v>
      </c>
      <c r="AU201" s="6">
        <f t="shared" ref="AU201:AW201" si="2700">AU200+(365/12)</f>
        <v>6206.0000000000127</v>
      </c>
      <c r="AW201" s="6">
        <f t="shared" si="2700"/>
        <v>6206.0000000000127</v>
      </c>
      <c r="AY201" s="6">
        <f t="shared" ref="AY201:BA201" si="2701">AY200+(365/12)</f>
        <v>6206.0000000000127</v>
      </c>
      <c r="AZ201" s="11">
        <f t="shared" si="2654"/>
        <v>22353.106775381508</v>
      </c>
      <c r="BA201" s="6">
        <f t="shared" si="2701"/>
        <v>6206.0000000000127</v>
      </c>
      <c r="BB201" s="11">
        <f t="shared" si="2655"/>
        <v>22353.106775381508</v>
      </c>
      <c r="BC201" s="6">
        <f t="shared" ref="BC201:BE201" si="2702">BC200+(365/12)</f>
        <v>6206.0000000000127</v>
      </c>
      <c r="BD201" s="11">
        <f t="shared" si="2657"/>
        <v>22353.106775381508</v>
      </c>
      <c r="BE201" s="6">
        <f t="shared" si="2702"/>
        <v>6206.0000000000127</v>
      </c>
      <c r="BF201" s="11">
        <f t="shared" si="2658"/>
        <v>22353.106775381508</v>
      </c>
      <c r="BG201" s="6">
        <f t="shared" ref="BG201:BI201" si="2703">BG200+(365/12)</f>
        <v>6206.0000000000127</v>
      </c>
      <c r="BH201" s="11">
        <f t="shared" si="2660"/>
        <v>22353.106775381508</v>
      </c>
      <c r="BI201" s="6">
        <f t="shared" si="2703"/>
        <v>6206.0000000000127</v>
      </c>
      <c r="BJ201" s="11">
        <f t="shared" si="2661"/>
        <v>22353.106775381508</v>
      </c>
      <c r="BK201" s="6">
        <f t="shared" ref="BK201:BM201" si="2704">BK200+(365/12)</f>
        <v>6206.0000000000127</v>
      </c>
      <c r="BL201" s="11">
        <f t="shared" si="2663"/>
        <v>22353.106775381508</v>
      </c>
      <c r="BM201" s="6">
        <f t="shared" si="2704"/>
        <v>6206.0000000000127</v>
      </c>
      <c r="BN201" s="11">
        <f t="shared" si="2664"/>
        <v>22353.106775381508</v>
      </c>
      <c r="BO201" s="6">
        <f t="shared" ref="BO201:BQ201" si="2705">BO200+(365/12)</f>
        <v>6206.0000000000127</v>
      </c>
      <c r="BP201" s="11">
        <f t="shared" si="2666"/>
        <v>22353.106775381508</v>
      </c>
      <c r="BQ201" s="6">
        <f t="shared" si="2705"/>
        <v>6206.0000000000127</v>
      </c>
      <c r="BR201" s="11">
        <f t="shared" si="2667"/>
        <v>22353.106775381508</v>
      </c>
      <c r="BS201" s="6">
        <f t="shared" ref="BS201:BU201" si="2706">BS200+(365/12)</f>
        <v>6206.0000000000127</v>
      </c>
      <c r="BT201" s="11">
        <f t="shared" si="2669"/>
        <v>22353.106775381508</v>
      </c>
      <c r="BU201" s="6">
        <f t="shared" si="2706"/>
        <v>6206.0000000000127</v>
      </c>
      <c r="BV201" s="11">
        <f t="shared" si="2670"/>
        <v>22353.106775381508</v>
      </c>
      <c r="BW201" s="6">
        <f t="shared" si="2607"/>
        <v>6206.0000000000127</v>
      </c>
      <c r="BX201" s="11">
        <f t="shared" si="2671"/>
        <v>22353.106775381508</v>
      </c>
      <c r="BY201" s="82">
        <f t="shared" si="2607"/>
        <v>6206.0000000000127</v>
      </c>
      <c r="BZ201" s="11">
        <f t="shared" si="2672"/>
        <v>22353.106775381508</v>
      </c>
      <c r="CA201" s="4"/>
    </row>
    <row r="202" spans="1:79">
      <c r="A202" s="1" t="str">
        <f t="shared" si="1961"/>
        <v/>
      </c>
      <c r="B202" s="1">
        <f t="shared" si="2673"/>
        <v>196</v>
      </c>
      <c r="C202" s="13">
        <f t="shared" si="2687"/>
        <v>0</v>
      </c>
      <c r="D202" s="2">
        <f t="shared" si="2688"/>
        <v>0</v>
      </c>
      <c r="E202" s="15">
        <f t="shared" si="2644"/>
        <v>0</v>
      </c>
      <c r="F202" s="15">
        <f t="shared" si="2124"/>
        <v>0</v>
      </c>
      <c r="G202" s="21">
        <f t="shared" si="2125"/>
        <v>0</v>
      </c>
      <c r="H202" s="19">
        <f>'rent cash flow (do not modify)'!D201</f>
        <v>37000</v>
      </c>
      <c r="I202" s="22">
        <f>'rent cash flow (do not modify)'!E201</f>
        <v>37000</v>
      </c>
      <c r="J202" s="21">
        <f t="shared" si="2674"/>
        <v>5862.8932246184941</v>
      </c>
      <c r="K202" s="15">
        <f t="shared" si="2689"/>
        <v>416.66666666666669</v>
      </c>
      <c r="L202" s="15">
        <f t="shared" si="2690"/>
        <v>83.333333333333329</v>
      </c>
      <c r="M202" s="16">
        <f t="shared" si="2691"/>
        <v>166.66666666666666</v>
      </c>
      <c r="N202" s="15">
        <f t="shared" si="2692"/>
        <v>83.333333333333329</v>
      </c>
      <c r="O202" s="7">
        <f t="shared" si="2126"/>
        <v>10999.999999999998</v>
      </c>
      <c r="P202" s="15">
        <f t="shared" si="2645"/>
        <v>28966</v>
      </c>
      <c r="Q202" s="21">
        <f t="shared" si="2646"/>
        <v>22353.106775381508</v>
      </c>
      <c r="R202" s="4"/>
      <c r="S202" s="6">
        <f t="shared" si="2693"/>
        <v>6236.4166666666797</v>
      </c>
      <c r="T202" s="10"/>
      <c r="U202" s="6">
        <f t="shared" si="2693"/>
        <v>6236.4166666666797</v>
      </c>
      <c r="W202" s="6">
        <f t="shared" si="2693"/>
        <v>6236.4166666666797</v>
      </c>
      <c r="Y202" s="6">
        <f t="shared" si="2694"/>
        <v>6236.4166666666797</v>
      </c>
      <c r="AA202" s="6">
        <f t="shared" ref="AA202:AC202" si="2707">AA201+(365/12)</f>
        <v>6236.4166666666797</v>
      </c>
      <c r="AC202" s="6">
        <f t="shared" si="2707"/>
        <v>6236.4166666666797</v>
      </c>
      <c r="AE202" s="6">
        <f t="shared" ref="AE202:AG202" si="2708">AE201+(365/12)</f>
        <v>6236.4166666666797</v>
      </c>
      <c r="AG202" s="6">
        <f t="shared" si="2708"/>
        <v>6236.4166666666797</v>
      </c>
      <c r="AI202" s="6">
        <f t="shared" ref="AI202:AK202" si="2709">AI201+(365/12)</f>
        <v>6236.4166666666797</v>
      </c>
      <c r="AK202" s="6">
        <f t="shared" si="2709"/>
        <v>6236.4166666666797</v>
      </c>
      <c r="AM202" s="6">
        <f t="shared" ref="AM202:AO202" si="2710">AM201+(365/12)</f>
        <v>6236.4166666666797</v>
      </c>
      <c r="AO202" s="6">
        <f t="shared" si="2710"/>
        <v>6236.4166666666797</v>
      </c>
      <c r="AQ202" s="6">
        <f t="shared" ref="AQ202:AS202" si="2711">AQ201+(365/12)</f>
        <v>6236.4166666666797</v>
      </c>
      <c r="AS202" s="6">
        <f t="shared" si="2711"/>
        <v>6236.4166666666797</v>
      </c>
      <c r="AU202" s="6">
        <f t="shared" ref="AU202:AW202" si="2712">AU201+(365/12)</f>
        <v>6236.4166666666797</v>
      </c>
      <c r="AW202" s="6">
        <f t="shared" si="2712"/>
        <v>6236.4166666666797</v>
      </c>
      <c r="AY202" s="6">
        <f t="shared" ref="AY202:BA202" si="2713">AY201+(365/12)</f>
        <v>6236.4166666666797</v>
      </c>
      <c r="AZ202" s="11">
        <f t="shared" si="2654"/>
        <v>22353.106775381508</v>
      </c>
      <c r="BA202" s="6">
        <f t="shared" si="2713"/>
        <v>6236.4166666666797</v>
      </c>
      <c r="BB202" s="11">
        <f t="shared" si="2655"/>
        <v>22353.106775381508</v>
      </c>
      <c r="BC202" s="6">
        <f t="shared" ref="BC202:BE202" si="2714">BC201+(365/12)</f>
        <v>6236.4166666666797</v>
      </c>
      <c r="BD202" s="11">
        <f t="shared" si="2657"/>
        <v>22353.106775381508</v>
      </c>
      <c r="BE202" s="6">
        <f t="shared" si="2714"/>
        <v>6236.4166666666797</v>
      </c>
      <c r="BF202" s="11">
        <f t="shared" si="2658"/>
        <v>22353.106775381508</v>
      </c>
      <c r="BG202" s="6">
        <f t="shared" ref="BG202:BI202" si="2715">BG201+(365/12)</f>
        <v>6236.4166666666797</v>
      </c>
      <c r="BH202" s="11">
        <f t="shared" si="2660"/>
        <v>22353.106775381508</v>
      </c>
      <c r="BI202" s="6">
        <f t="shared" si="2715"/>
        <v>6236.4166666666797</v>
      </c>
      <c r="BJ202" s="11">
        <f t="shared" si="2661"/>
        <v>22353.106775381508</v>
      </c>
      <c r="BK202" s="6">
        <f t="shared" ref="BK202:BM202" si="2716">BK201+(365/12)</f>
        <v>6236.4166666666797</v>
      </c>
      <c r="BL202" s="11">
        <f t="shared" si="2663"/>
        <v>22353.106775381508</v>
      </c>
      <c r="BM202" s="6">
        <f t="shared" si="2716"/>
        <v>6236.4166666666797</v>
      </c>
      <c r="BN202" s="11">
        <f t="shared" si="2664"/>
        <v>22353.106775381508</v>
      </c>
      <c r="BO202" s="6">
        <f t="shared" ref="BO202:BQ202" si="2717">BO201+(365/12)</f>
        <v>6236.4166666666797</v>
      </c>
      <c r="BP202" s="11">
        <f t="shared" si="2666"/>
        <v>22353.106775381508</v>
      </c>
      <c r="BQ202" s="6">
        <f t="shared" si="2717"/>
        <v>6236.4166666666797</v>
      </c>
      <c r="BR202" s="11">
        <f t="shared" si="2667"/>
        <v>22353.106775381508</v>
      </c>
      <c r="BS202" s="6">
        <f t="shared" ref="BS202:BU202" si="2718">BS201+(365/12)</f>
        <v>6236.4166666666797</v>
      </c>
      <c r="BT202" s="11">
        <f t="shared" si="2669"/>
        <v>22353.106775381508</v>
      </c>
      <c r="BU202" s="6">
        <f t="shared" si="2718"/>
        <v>6236.4166666666797</v>
      </c>
      <c r="BV202" s="11">
        <f t="shared" si="2670"/>
        <v>22353.106775381508</v>
      </c>
      <c r="BW202" s="6">
        <f t="shared" si="2607"/>
        <v>6236.4166666666797</v>
      </c>
      <c r="BX202" s="11">
        <f t="shared" si="2671"/>
        <v>22353.106775381508</v>
      </c>
      <c r="BY202" s="82">
        <f t="shared" si="2607"/>
        <v>6236.4166666666797</v>
      </c>
      <c r="BZ202" s="11">
        <f t="shared" si="2672"/>
        <v>22353.106775381508</v>
      </c>
      <c r="CA202" s="4"/>
    </row>
    <row r="203" spans="1:79">
      <c r="A203" s="1" t="str">
        <f t="shared" si="1961"/>
        <v/>
      </c>
      <c r="B203" s="1">
        <f t="shared" si="2673"/>
        <v>197</v>
      </c>
      <c r="C203" s="13">
        <f t="shared" si="2687"/>
        <v>0</v>
      </c>
      <c r="D203" s="2">
        <f t="shared" si="2688"/>
        <v>0</v>
      </c>
      <c r="E203" s="15">
        <f t="shared" si="2644"/>
        <v>0</v>
      </c>
      <c r="F203" s="15">
        <f t="shared" si="2124"/>
        <v>0</v>
      </c>
      <c r="G203" s="21">
        <f t="shared" si="2125"/>
        <v>0</v>
      </c>
      <c r="H203" s="19">
        <f>'rent cash flow (do not modify)'!D202</f>
        <v>37000</v>
      </c>
      <c r="I203" s="22">
        <f>'rent cash flow (do not modify)'!E202</f>
        <v>37000</v>
      </c>
      <c r="J203" s="21">
        <f t="shared" si="2674"/>
        <v>5862.8932246184941</v>
      </c>
      <c r="K203" s="15">
        <f t="shared" si="2689"/>
        <v>416.66666666666669</v>
      </c>
      <c r="L203" s="15">
        <f t="shared" si="2690"/>
        <v>83.333333333333329</v>
      </c>
      <c r="M203" s="16">
        <f t="shared" si="2691"/>
        <v>166.66666666666666</v>
      </c>
      <c r="N203" s="15">
        <f t="shared" si="2692"/>
        <v>83.333333333333329</v>
      </c>
      <c r="O203" s="7">
        <f t="shared" si="2126"/>
        <v>10999.999999999998</v>
      </c>
      <c r="P203" s="15">
        <f t="shared" si="2645"/>
        <v>28966</v>
      </c>
      <c r="Q203" s="21">
        <f t="shared" si="2646"/>
        <v>22353.106775381508</v>
      </c>
      <c r="R203" s="4"/>
      <c r="S203" s="6">
        <f t="shared" si="2693"/>
        <v>6266.8333333333467</v>
      </c>
      <c r="T203" s="10"/>
      <c r="U203" s="6">
        <f t="shared" si="2693"/>
        <v>6266.8333333333467</v>
      </c>
      <c r="W203" s="6">
        <f t="shared" si="2693"/>
        <v>6266.8333333333467</v>
      </c>
      <c r="Y203" s="6">
        <f t="shared" si="2694"/>
        <v>6266.8333333333467</v>
      </c>
      <c r="AA203" s="6">
        <f t="shared" ref="AA203:AC203" si="2719">AA202+(365/12)</f>
        <v>6266.8333333333467</v>
      </c>
      <c r="AC203" s="6">
        <f t="shared" si="2719"/>
        <v>6266.8333333333467</v>
      </c>
      <c r="AE203" s="6">
        <f t="shared" ref="AE203:AG203" si="2720">AE202+(365/12)</f>
        <v>6266.8333333333467</v>
      </c>
      <c r="AG203" s="6">
        <f t="shared" si="2720"/>
        <v>6266.8333333333467</v>
      </c>
      <c r="AI203" s="6">
        <f t="shared" ref="AI203:AK203" si="2721">AI202+(365/12)</f>
        <v>6266.8333333333467</v>
      </c>
      <c r="AK203" s="6">
        <f t="shared" si="2721"/>
        <v>6266.8333333333467</v>
      </c>
      <c r="AM203" s="6">
        <f t="shared" ref="AM203:AO203" si="2722">AM202+(365/12)</f>
        <v>6266.8333333333467</v>
      </c>
      <c r="AO203" s="6">
        <f t="shared" si="2722"/>
        <v>6266.8333333333467</v>
      </c>
      <c r="AQ203" s="6">
        <f t="shared" ref="AQ203:AS203" si="2723">AQ202+(365/12)</f>
        <v>6266.8333333333467</v>
      </c>
      <c r="AS203" s="6">
        <f t="shared" si="2723"/>
        <v>6266.8333333333467</v>
      </c>
      <c r="AU203" s="6">
        <f t="shared" ref="AU203:AW203" si="2724">AU202+(365/12)</f>
        <v>6266.8333333333467</v>
      </c>
      <c r="AW203" s="6">
        <f t="shared" si="2724"/>
        <v>6266.8333333333467</v>
      </c>
      <c r="AY203" s="6">
        <f t="shared" ref="AY203:BA203" si="2725">AY202+(365/12)</f>
        <v>6266.8333333333467</v>
      </c>
      <c r="AZ203" s="11">
        <f t="shared" si="2654"/>
        <v>22353.106775381508</v>
      </c>
      <c r="BA203" s="6">
        <f t="shared" si="2725"/>
        <v>6266.8333333333467</v>
      </c>
      <c r="BB203" s="11">
        <f t="shared" si="2655"/>
        <v>22353.106775381508</v>
      </c>
      <c r="BC203" s="6">
        <f t="shared" ref="BC203:BE203" si="2726">BC202+(365/12)</f>
        <v>6266.8333333333467</v>
      </c>
      <c r="BD203" s="11">
        <f t="shared" si="2657"/>
        <v>22353.106775381508</v>
      </c>
      <c r="BE203" s="6">
        <f t="shared" si="2726"/>
        <v>6266.8333333333467</v>
      </c>
      <c r="BF203" s="11">
        <f t="shared" si="2658"/>
        <v>22353.106775381508</v>
      </c>
      <c r="BG203" s="6">
        <f t="shared" ref="BG203:BI203" si="2727">BG202+(365/12)</f>
        <v>6266.8333333333467</v>
      </c>
      <c r="BH203" s="11">
        <f t="shared" si="2660"/>
        <v>22353.106775381508</v>
      </c>
      <c r="BI203" s="6">
        <f t="shared" si="2727"/>
        <v>6266.8333333333467</v>
      </c>
      <c r="BJ203" s="11">
        <f t="shared" si="2661"/>
        <v>22353.106775381508</v>
      </c>
      <c r="BK203" s="6">
        <f t="shared" ref="BK203:BM203" si="2728">BK202+(365/12)</f>
        <v>6266.8333333333467</v>
      </c>
      <c r="BL203" s="11">
        <f t="shared" si="2663"/>
        <v>22353.106775381508</v>
      </c>
      <c r="BM203" s="6">
        <f t="shared" si="2728"/>
        <v>6266.8333333333467</v>
      </c>
      <c r="BN203" s="11">
        <f t="shared" si="2664"/>
        <v>22353.106775381508</v>
      </c>
      <c r="BO203" s="6">
        <f t="shared" ref="BO203:BQ203" si="2729">BO202+(365/12)</f>
        <v>6266.8333333333467</v>
      </c>
      <c r="BP203" s="11">
        <f t="shared" si="2666"/>
        <v>22353.106775381508</v>
      </c>
      <c r="BQ203" s="6">
        <f t="shared" si="2729"/>
        <v>6266.8333333333467</v>
      </c>
      <c r="BR203" s="11">
        <f t="shared" si="2667"/>
        <v>22353.106775381508</v>
      </c>
      <c r="BS203" s="6">
        <f t="shared" ref="BS203:BU203" si="2730">BS202+(365/12)</f>
        <v>6266.8333333333467</v>
      </c>
      <c r="BT203" s="11">
        <f t="shared" si="2669"/>
        <v>22353.106775381508</v>
      </c>
      <c r="BU203" s="6">
        <f t="shared" si="2730"/>
        <v>6266.8333333333467</v>
      </c>
      <c r="BV203" s="11">
        <f t="shared" si="2670"/>
        <v>22353.106775381508</v>
      </c>
      <c r="BW203" s="6">
        <f t="shared" si="2607"/>
        <v>6266.8333333333467</v>
      </c>
      <c r="BX203" s="11">
        <f t="shared" si="2671"/>
        <v>22353.106775381508</v>
      </c>
      <c r="BY203" s="82">
        <f t="shared" si="2607"/>
        <v>6266.8333333333467</v>
      </c>
      <c r="BZ203" s="11">
        <f t="shared" si="2672"/>
        <v>22353.106775381508</v>
      </c>
      <c r="CA203" s="4"/>
    </row>
    <row r="204" spans="1:79">
      <c r="A204" s="1" t="str">
        <f t="shared" si="1961"/>
        <v/>
      </c>
      <c r="B204" s="1">
        <f t="shared" si="2673"/>
        <v>198</v>
      </c>
      <c r="C204" s="13">
        <f t="shared" si="2687"/>
        <v>0</v>
      </c>
      <c r="D204" s="2">
        <f t="shared" si="2688"/>
        <v>0</v>
      </c>
      <c r="E204" s="15">
        <f t="shared" si="2644"/>
        <v>0</v>
      </c>
      <c r="F204" s="15">
        <f t="shared" si="2124"/>
        <v>0</v>
      </c>
      <c r="G204" s="21">
        <f t="shared" si="2125"/>
        <v>0</v>
      </c>
      <c r="H204" s="19">
        <f>'rent cash flow (do not modify)'!D203</f>
        <v>37000</v>
      </c>
      <c r="I204" s="22">
        <f>'rent cash flow (do not modify)'!E203</f>
        <v>37000</v>
      </c>
      <c r="J204" s="21">
        <f t="shared" si="2674"/>
        <v>5862.8932246184941</v>
      </c>
      <c r="K204" s="15">
        <f t="shared" si="2689"/>
        <v>416.66666666666669</v>
      </c>
      <c r="L204" s="15">
        <f t="shared" si="2690"/>
        <v>83.333333333333329</v>
      </c>
      <c r="M204" s="16">
        <f t="shared" si="2691"/>
        <v>166.66666666666666</v>
      </c>
      <c r="N204" s="15">
        <f t="shared" si="2692"/>
        <v>83.333333333333329</v>
      </c>
      <c r="O204" s="7">
        <f t="shared" si="2126"/>
        <v>10999.999999999998</v>
      </c>
      <c r="P204" s="15">
        <f t="shared" si="2645"/>
        <v>28966</v>
      </c>
      <c r="Q204" s="21">
        <f t="shared" si="2646"/>
        <v>22353.106775381508</v>
      </c>
      <c r="R204" s="4"/>
      <c r="S204" s="6">
        <f t="shared" si="2693"/>
        <v>6297.2500000000136</v>
      </c>
      <c r="T204" s="10"/>
      <c r="U204" s="6">
        <f t="shared" si="2693"/>
        <v>6297.2500000000136</v>
      </c>
      <c r="W204" s="6">
        <f t="shared" si="2693"/>
        <v>6297.2500000000136</v>
      </c>
      <c r="Y204" s="6">
        <f t="shared" si="2694"/>
        <v>6297.2500000000136</v>
      </c>
      <c r="AA204" s="6">
        <f t="shared" ref="AA204:AC204" si="2731">AA203+(365/12)</f>
        <v>6297.2500000000136</v>
      </c>
      <c r="AC204" s="6">
        <f t="shared" si="2731"/>
        <v>6297.2500000000136</v>
      </c>
      <c r="AE204" s="6">
        <f t="shared" ref="AE204:AG204" si="2732">AE203+(365/12)</f>
        <v>6297.2500000000136</v>
      </c>
      <c r="AG204" s="6">
        <f t="shared" si="2732"/>
        <v>6297.2500000000136</v>
      </c>
      <c r="AI204" s="6">
        <f t="shared" ref="AI204:AK204" si="2733">AI203+(365/12)</f>
        <v>6297.2500000000136</v>
      </c>
      <c r="AK204" s="6">
        <f t="shared" si="2733"/>
        <v>6297.2500000000136</v>
      </c>
      <c r="AM204" s="6">
        <f t="shared" ref="AM204:AO204" si="2734">AM203+(365/12)</f>
        <v>6297.2500000000136</v>
      </c>
      <c r="AO204" s="6">
        <f t="shared" si="2734"/>
        <v>6297.2500000000136</v>
      </c>
      <c r="AQ204" s="6">
        <f t="shared" ref="AQ204:AS204" si="2735">AQ203+(365/12)</f>
        <v>6297.2500000000136</v>
      </c>
      <c r="AS204" s="6">
        <f t="shared" si="2735"/>
        <v>6297.2500000000136</v>
      </c>
      <c r="AU204" s="6">
        <f t="shared" ref="AU204:AW204" si="2736">AU203+(365/12)</f>
        <v>6297.2500000000136</v>
      </c>
      <c r="AW204" s="6">
        <f t="shared" si="2736"/>
        <v>6297.2500000000136</v>
      </c>
      <c r="AY204" s="6">
        <f t="shared" ref="AY204:BA204" si="2737">AY203+(365/12)</f>
        <v>6297.2500000000136</v>
      </c>
      <c r="AZ204" s="11">
        <f t="shared" si="2654"/>
        <v>22353.106775381508</v>
      </c>
      <c r="BA204" s="6">
        <f t="shared" si="2737"/>
        <v>6297.2500000000136</v>
      </c>
      <c r="BB204" s="11">
        <f t="shared" si="2655"/>
        <v>22353.106775381508</v>
      </c>
      <c r="BC204" s="6">
        <f t="shared" ref="BC204:BE204" si="2738">BC203+(365/12)</f>
        <v>6297.2500000000136</v>
      </c>
      <c r="BD204" s="11">
        <f t="shared" si="2657"/>
        <v>22353.106775381508</v>
      </c>
      <c r="BE204" s="6">
        <f t="shared" si="2738"/>
        <v>6297.2500000000136</v>
      </c>
      <c r="BF204" s="11">
        <f t="shared" si="2658"/>
        <v>22353.106775381508</v>
      </c>
      <c r="BG204" s="6">
        <f t="shared" ref="BG204:BI204" si="2739">BG203+(365/12)</f>
        <v>6297.2500000000136</v>
      </c>
      <c r="BH204" s="11">
        <f t="shared" si="2660"/>
        <v>22353.106775381508</v>
      </c>
      <c r="BI204" s="6">
        <f t="shared" si="2739"/>
        <v>6297.2500000000136</v>
      </c>
      <c r="BJ204" s="11">
        <f t="shared" si="2661"/>
        <v>22353.106775381508</v>
      </c>
      <c r="BK204" s="6">
        <f t="shared" ref="BK204:BM204" si="2740">BK203+(365/12)</f>
        <v>6297.2500000000136</v>
      </c>
      <c r="BL204" s="11">
        <f t="shared" si="2663"/>
        <v>22353.106775381508</v>
      </c>
      <c r="BM204" s="6">
        <f t="shared" si="2740"/>
        <v>6297.2500000000136</v>
      </c>
      <c r="BN204" s="11">
        <f t="shared" si="2664"/>
        <v>22353.106775381508</v>
      </c>
      <c r="BO204" s="6">
        <f t="shared" ref="BO204:BQ204" si="2741">BO203+(365/12)</f>
        <v>6297.2500000000136</v>
      </c>
      <c r="BP204" s="11">
        <f t="shared" si="2666"/>
        <v>22353.106775381508</v>
      </c>
      <c r="BQ204" s="6">
        <f t="shared" si="2741"/>
        <v>6297.2500000000136</v>
      </c>
      <c r="BR204" s="11">
        <f t="shared" si="2667"/>
        <v>22353.106775381508</v>
      </c>
      <c r="BS204" s="6">
        <f t="shared" ref="BS204:BU204" si="2742">BS203+(365/12)</f>
        <v>6297.2500000000136</v>
      </c>
      <c r="BT204" s="11">
        <f t="shared" si="2669"/>
        <v>22353.106775381508</v>
      </c>
      <c r="BU204" s="6">
        <f t="shared" si="2742"/>
        <v>6297.2500000000136</v>
      </c>
      <c r="BV204" s="11">
        <f t="shared" si="2670"/>
        <v>22353.106775381508</v>
      </c>
      <c r="BW204" s="6">
        <f t="shared" si="2607"/>
        <v>6297.2500000000136</v>
      </c>
      <c r="BX204" s="11">
        <f t="shared" si="2671"/>
        <v>22353.106775381508</v>
      </c>
      <c r="BY204" s="82">
        <f t="shared" si="2607"/>
        <v>6297.2500000000136</v>
      </c>
      <c r="BZ204" s="11">
        <f t="shared" si="2672"/>
        <v>22353.106775381508</v>
      </c>
      <c r="CA204" s="4"/>
    </row>
    <row r="205" spans="1:79">
      <c r="A205" s="1" t="str">
        <f t="shared" si="1961"/>
        <v/>
      </c>
      <c r="B205" s="1">
        <f t="shared" si="2673"/>
        <v>199</v>
      </c>
      <c r="C205" s="13">
        <f t="shared" si="2687"/>
        <v>0</v>
      </c>
      <c r="D205" s="2">
        <f t="shared" si="2688"/>
        <v>0</v>
      </c>
      <c r="E205" s="15">
        <f t="shared" si="2644"/>
        <v>0</v>
      </c>
      <c r="F205" s="15">
        <f t="shared" si="2124"/>
        <v>0</v>
      </c>
      <c r="G205" s="21">
        <f t="shared" si="2125"/>
        <v>0</v>
      </c>
      <c r="H205" s="19">
        <f>'rent cash flow (do not modify)'!D204</f>
        <v>37000</v>
      </c>
      <c r="I205" s="22">
        <f>'rent cash flow (do not modify)'!E204</f>
        <v>37000</v>
      </c>
      <c r="J205" s="21">
        <f t="shared" si="2674"/>
        <v>5862.8932246184941</v>
      </c>
      <c r="K205" s="15">
        <f t="shared" si="2689"/>
        <v>416.66666666666669</v>
      </c>
      <c r="L205" s="15">
        <f t="shared" si="2690"/>
        <v>83.333333333333329</v>
      </c>
      <c r="M205" s="16">
        <f t="shared" si="2691"/>
        <v>166.66666666666666</v>
      </c>
      <c r="N205" s="15">
        <f t="shared" si="2692"/>
        <v>83.333333333333329</v>
      </c>
      <c r="O205" s="7">
        <f t="shared" si="2126"/>
        <v>10999.999999999998</v>
      </c>
      <c r="P205" s="15">
        <f t="shared" si="2645"/>
        <v>28966</v>
      </c>
      <c r="Q205" s="21">
        <f t="shared" si="2646"/>
        <v>22353.106775381508</v>
      </c>
      <c r="R205" s="4"/>
      <c r="S205" s="6">
        <f t="shared" si="2693"/>
        <v>6327.6666666666806</v>
      </c>
      <c r="T205" s="10"/>
      <c r="U205" s="6">
        <f t="shared" si="2693"/>
        <v>6327.6666666666806</v>
      </c>
      <c r="W205" s="6">
        <f t="shared" si="2693"/>
        <v>6327.6666666666806</v>
      </c>
      <c r="Y205" s="6">
        <f t="shared" si="2694"/>
        <v>6327.6666666666806</v>
      </c>
      <c r="AA205" s="6">
        <f t="shared" ref="AA205:AC205" si="2743">AA204+(365/12)</f>
        <v>6327.6666666666806</v>
      </c>
      <c r="AC205" s="6">
        <f t="shared" si="2743"/>
        <v>6327.6666666666806</v>
      </c>
      <c r="AE205" s="6">
        <f t="shared" ref="AE205:AG205" si="2744">AE204+(365/12)</f>
        <v>6327.6666666666806</v>
      </c>
      <c r="AG205" s="6">
        <f t="shared" si="2744"/>
        <v>6327.6666666666806</v>
      </c>
      <c r="AI205" s="6">
        <f t="shared" ref="AI205:AK205" si="2745">AI204+(365/12)</f>
        <v>6327.6666666666806</v>
      </c>
      <c r="AK205" s="6">
        <f t="shared" si="2745"/>
        <v>6327.6666666666806</v>
      </c>
      <c r="AM205" s="6">
        <f t="shared" ref="AM205:AO205" si="2746">AM204+(365/12)</f>
        <v>6327.6666666666806</v>
      </c>
      <c r="AO205" s="6">
        <f t="shared" si="2746"/>
        <v>6327.6666666666806</v>
      </c>
      <c r="AQ205" s="6">
        <f t="shared" ref="AQ205:AS205" si="2747">AQ204+(365/12)</f>
        <v>6327.6666666666806</v>
      </c>
      <c r="AS205" s="6">
        <f t="shared" si="2747"/>
        <v>6327.6666666666806</v>
      </c>
      <c r="AU205" s="6">
        <f t="shared" ref="AU205:AW205" si="2748">AU204+(365/12)</f>
        <v>6327.6666666666806</v>
      </c>
      <c r="AW205" s="6">
        <f t="shared" si="2748"/>
        <v>6327.6666666666806</v>
      </c>
      <c r="AY205" s="6">
        <f t="shared" ref="AY205:BA205" si="2749">AY204+(365/12)</f>
        <v>6327.6666666666806</v>
      </c>
      <c r="AZ205" s="11">
        <f t="shared" si="2654"/>
        <v>22353.106775381508</v>
      </c>
      <c r="BA205" s="6">
        <f t="shared" si="2749"/>
        <v>6327.6666666666806</v>
      </c>
      <c r="BB205" s="11">
        <f t="shared" si="2655"/>
        <v>22353.106775381508</v>
      </c>
      <c r="BC205" s="6">
        <f t="shared" ref="BC205:BE205" si="2750">BC204+(365/12)</f>
        <v>6327.6666666666806</v>
      </c>
      <c r="BD205" s="11">
        <f t="shared" si="2657"/>
        <v>22353.106775381508</v>
      </c>
      <c r="BE205" s="6">
        <f t="shared" si="2750"/>
        <v>6327.6666666666806</v>
      </c>
      <c r="BF205" s="11">
        <f t="shared" si="2658"/>
        <v>22353.106775381508</v>
      </c>
      <c r="BG205" s="6">
        <f t="shared" ref="BG205:BI205" si="2751">BG204+(365/12)</f>
        <v>6327.6666666666806</v>
      </c>
      <c r="BH205" s="11">
        <f t="shared" si="2660"/>
        <v>22353.106775381508</v>
      </c>
      <c r="BI205" s="6">
        <f t="shared" si="2751"/>
        <v>6327.6666666666806</v>
      </c>
      <c r="BJ205" s="11">
        <f t="shared" si="2661"/>
        <v>22353.106775381508</v>
      </c>
      <c r="BK205" s="6">
        <f t="shared" ref="BK205:BM205" si="2752">BK204+(365/12)</f>
        <v>6327.6666666666806</v>
      </c>
      <c r="BL205" s="11">
        <f t="shared" si="2663"/>
        <v>22353.106775381508</v>
      </c>
      <c r="BM205" s="6">
        <f t="shared" si="2752"/>
        <v>6327.6666666666806</v>
      </c>
      <c r="BN205" s="11">
        <f t="shared" si="2664"/>
        <v>22353.106775381508</v>
      </c>
      <c r="BO205" s="6">
        <f t="shared" ref="BO205:BQ205" si="2753">BO204+(365/12)</f>
        <v>6327.6666666666806</v>
      </c>
      <c r="BP205" s="11">
        <f t="shared" si="2666"/>
        <v>22353.106775381508</v>
      </c>
      <c r="BQ205" s="6">
        <f t="shared" si="2753"/>
        <v>6327.6666666666806</v>
      </c>
      <c r="BR205" s="11">
        <f t="shared" si="2667"/>
        <v>22353.106775381508</v>
      </c>
      <c r="BS205" s="6">
        <f t="shared" ref="BS205:BU205" si="2754">BS204+(365/12)</f>
        <v>6327.6666666666806</v>
      </c>
      <c r="BT205" s="11">
        <f t="shared" si="2669"/>
        <v>22353.106775381508</v>
      </c>
      <c r="BU205" s="6">
        <f t="shared" si="2754"/>
        <v>6327.6666666666806</v>
      </c>
      <c r="BV205" s="11">
        <f t="shared" si="2670"/>
        <v>22353.106775381508</v>
      </c>
      <c r="BW205" s="6">
        <f t="shared" si="2607"/>
        <v>6327.6666666666806</v>
      </c>
      <c r="BX205" s="11">
        <f t="shared" si="2671"/>
        <v>22353.106775381508</v>
      </c>
      <c r="BY205" s="82">
        <f t="shared" si="2607"/>
        <v>6327.6666666666806</v>
      </c>
      <c r="BZ205" s="11">
        <f t="shared" si="2672"/>
        <v>22353.106775381508</v>
      </c>
      <c r="CA205" s="4"/>
    </row>
    <row r="206" spans="1:79">
      <c r="A206" s="1" t="str">
        <f t="shared" si="1961"/>
        <v/>
      </c>
      <c r="B206" s="1">
        <f t="shared" si="2673"/>
        <v>200</v>
      </c>
      <c r="C206" s="13">
        <f t="shared" si="2687"/>
        <v>0</v>
      </c>
      <c r="D206" s="2">
        <f t="shared" si="2688"/>
        <v>0</v>
      </c>
      <c r="E206" s="15">
        <f t="shared" si="2644"/>
        <v>0</v>
      </c>
      <c r="F206" s="15">
        <f t="shared" si="2124"/>
        <v>0</v>
      </c>
      <c r="G206" s="21">
        <f t="shared" si="2125"/>
        <v>0</v>
      </c>
      <c r="H206" s="19">
        <f>'rent cash flow (do not modify)'!D205</f>
        <v>37000</v>
      </c>
      <c r="I206" s="22">
        <f>'rent cash flow (do not modify)'!E205</f>
        <v>37000</v>
      </c>
      <c r="J206" s="21">
        <f t="shared" si="2674"/>
        <v>5862.8932246184941</v>
      </c>
      <c r="K206" s="15">
        <f t="shared" si="2689"/>
        <v>416.66666666666669</v>
      </c>
      <c r="L206" s="15">
        <f t="shared" si="2690"/>
        <v>83.333333333333329</v>
      </c>
      <c r="M206" s="16">
        <f t="shared" si="2691"/>
        <v>166.66666666666666</v>
      </c>
      <c r="N206" s="15">
        <f t="shared" si="2692"/>
        <v>83.333333333333329</v>
      </c>
      <c r="O206" s="7">
        <f t="shared" si="2126"/>
        <v>10999.999999999998</v>
      </c>
      <c r="P206" s="15">
        <f t="shared" si="2645"/>
        <v>28966</v>
      </c>
      <c r="Q206" s="21">
        <f t="shared" si="2646"/>
        <v>22353.106775381508</v>
      </c>
      <c r="R206" s="4"/>
      <c r="S206" s="6">
        <f t="shared" si="2693"/>
        <v>6358.0833333333476</v>
      </c>
      <c r="T206" s="10"/>
      <c r="U206" s="6">
        <f t="shared" si="2693"/>
        <v>6358.0833333333476</v>
      </c>
      <c r="W206" s="6">
        <f t="shared" si="2693"/>
        <v>6358.0833333333476</v>
      </c>
      <c r="Y206" s="6">
        <f t="shared" si="2694"/>
        <v>6358.0833333333476</v>
      </c>
      <c r="AA206" s="6">
        <f t="shared" ref="AA206:AC206" si="2755">AA205+(365/12)</f>
        <v>6358.0833333333476</v>
      </c>
      <c r="AC206" s="6">
        <f t="shared" si="2755"/>
        <v>6358.0833333333476</v>
      </c>
      <c r="AE206" s="6">
        <f t="shared" ref="AE206:AG206" si="2756">AE205+(365/12)</f>
        <v>6358.0833333333476</v>
      </c>
      <c r="AG206" s="6">
        <f t="shared" si="2756"/>
        <v>6358.0833333333476</v>
      </c>
      <c r="AI206" s="6">
        <f t="shared" ref="AI206:AK206" si="2757">AI205+(365/12)</f>
        <v>6358.0833333333476</v>
      </c>
      <c r="AK206" s="6">
        <f t="shared" si="2757"/>
        <v>6358.0833333333476</v>
      </c>
      <c r="AM206" s="6">
        <f t="shared" ref="AM206:AO206" si="2758">AM205+(365/12)</f>
        <v>6358.0833333333476</v>
      </c>
      <c r="AO206" s="6">
        <f t="shared" si="2758"/>
        <v>6358.0833333333476</v>
      </c>
      <c r="AQ206" s="6">
        <f t="shared" ref="AQ206:AS206" si="2759">AQ205+(365/12)</f>
        <v>6358.0833333333476</v>
      </c>
      <c r="AS206" s="6">
        <f t="shared" si="2759"/>
        <v>6358.0833333333476</v>
      </c>
      <c r="AU206" s="6">
        <f t="shared" ref="AU206:AW206" si="2760">AU205+(365/12)</f>
        <v>6358.0833333333476</v>
      </c>
      <c r="AW206" s="6">
        <f t="shared" si="2760"/>
        <v>6358.0833333333476</v>
      </c>
      <c r="AY206" s="6">
        <f t="shared" ref="AY206:BA206" si="2761">AY205+(365/12)</f>
        <v>6358.0833333333476</v>
      </c>
      <c r="AZ206" s="11">
        <f t="shared" si="2654"/>
        <v>22353.106775381508</v>
      </c>
      <c r="BA206" s="6">
        <f t="shared" si="2761"/>
        <v>6358.0833333333476</v>
      </c>
      <c r="BB206" s="11">
        <f t="shared" si="2655"/>
        <v>22353.106775381508</v>
      </c>
      <c r="BC206" s="6">
        <f t="shared" ref="BC206:BE206" si="2762">BC205+(365/12)</f>
        <v>6358.0833333333476</v>
      </c>
      <c r="BD206" s="11">
        <f t="shared" si="2657"/>
        <v>22353.106775381508</v>
      </c>
      <c r="BE206" s="6">
        <f t="shared" si="2762"/>
        <v>6358.0833333333476</v>
      </c>
      <c r="BF206" s="11">
        <f t="shared" si="2658"/>
        <v>22353.106775381508</v>
      </c>
      <c r="BG206" s="6">
        <f t="shared" ref="BG206:BI206" si="2763">BG205+(365/12)</f>
        <v>6358.0833333333476</v>
      </c>
      <c r="BH206" s="11">
        <f t="shared" si="2660"/>
        <v>22353.106775381508</v>
      </c>
      <c r="BI206" s="6">
        <f t="shared" si="2763"/>
        <v>6358.0833333333476</v>
      </c>
      <c r="BJ206" s="11">
        <f t="shared" si="2661"/>
        <v>22353.106775381508</v>
      </c>
      <c r="BK206" s="6">
        <f t="shared" ref="BK206:BM206" si="2764">BK205+(365/12)</f>
        <v>6358.0833333333476</v>
      </c>
      <c r="BL206" s="11">
        <f t="shared" si="2663"/>
        <v>22353.106775381508</v>
      </c>
      <c r="BM206" s="6">
        <f t="shared" si="2764"/>
        <v>6358.0833333333476</v>
      </c>
      <c r="BN206" s="11">
        <f t="shared" si="2664"/>
        <v>22353.106775381508</v>
      </c>
      <c r="BO206" s="6">
        <f t="shared" ref="BO206:BQ206" si="2765">BO205+(365/12)</f>
        <v>6358.0833333333476</v>
      </c>
      <c r="BP206" s="11">
        <f t="shared" si="2666"/>
        <v>22353.106775381508</v>
      </c>
      <c r="BQ206" s="6">
        <f t="shared" si="2765"/>
        <v>6358.0833333333476</v>
      </c>
      <c r="BR206" s="11">
        <f t="shared" si="2667"/>
        <v>22353.106775381508</v>
      </c>
      <c r="BS206" s="6">
        <f t="shared" ref="BS206:BU206" si="2766">BS205+(365/12)</f>
        <v>6358.0833333333476</v>
      </c>
      <c r="BT206" s="11">
        <f t="shared" si="2669"/>
        <v>22353.106775381508</v>
      </c>
      <c r="BU206" s="6">
        <f t="shared" si="2766"/>
        <v>6358.0833333333476</v>
      </c>
      <c r="BV206" s="11">
        <f t="shared" si="2670"/>
        <v>22353.106775381508</v>
      </c>
      <c r="BW206" s="6">
        <f t="shared" si="2607"/>
        <v>6358.0833333333476</v>
      </c>
      <c r="BX206" s="11">
        <f t="shared" si="2671"/>
        <v>22353.106775381508</v>
      </c>
      <c r="BY206" s="82">
        <f t="shared" si="2607"/>
        <v>6358.0833333333476</v>
      </c>
      <c r="BZ206" s="11">
        <f t="shared" si="2672"/>
        <v>22353.106775381508</v>
      </c>
      <c r="CA206" s="4"/>
    </row>
    <row r="207" spans="1:79">
      <c r="A207" s="1" t="str">
        <f t="shared" si="1961"/>
        <v/>
      </c>
      <c r="B207" s="1">
        <f t="shared" si="2673"/>
        <v>201</v>
      </c>
      <c r="C207" s="13">
        <f t="shared" si="2687"/>
        <v>0</v>
      </c>
      <c r="D207" s="2">
        <f t="shared" si="2688"/>
        <v>0</v>
      </c>
      <c r="E207" s="15">
        <f t="shared" si="2644"/>
        <v>0</v>
      </c>
      <c r="F207" s="15">
        <f t="shared" si="2124"/>
        <v>0</v>
      </c>
      <c r="G207" s="21">
        <f t="shared" si="2125"/>
        <v>0</v>
      </c>
      <c r="H207" s="19">
        <f>'rent cash flow (do not modify)'!D206</f>
        <v>37000</v>
      </c>
      <c r="I207" s="22">
        <f>'rent cash flow (do not modify)'!E206</f>
        <v>37000</v>
      </c>
      <c r="J207" s="21">
        <f t="shared" si="2674"/>
        <v>5862.8932246184941</v>
      </c>
      <c r="K207" s="15">
        <f t="shared" si="2689"/>
        <v>416.66666666666669</v>
      </c>
      <c r="L207" s="15">
        <f t="shared" si="2690"/>
        <v>83.333333333333329</v>
      </c>
      <c r="M207" s="16">
        <f t="shared" si="2691"/>
        <v>166.66666666666666</v>
      </c>
      <c r="N207" s="15">
        <f t="shared" si="2692"/>
        <v>83.333333333333329</v>
      </c>
      <c r="O207" s="7">
        <f t="shared" si="2126"/>
        <v>10999.999999999998</v>
      </c>
      <c r="P207" s="15">
        <f t="shared" si="2645"/>
        <v>28966</v>
      </c>
      <c r="Q207" s="21">
        <f t="shared" si="2646"/>
        <v>22353.106775381508</v>
      </c>
      <c r="R207" s="4"/>
      <c r="S207" s="6">
        <f t="shared" si="2693"/>
        <v>6388.5000000000146</v>
      </c>
      <c r="T207" s="10"/>
      <c r="U207" s="6">
        <f t="shared" si="2693"/>
        <v>6388.5000000000146</v>
      </c>
      <c r="W207" s="6">
        <f t="shared" si="2693"/>
        <v>6388.5000000000146</v>
      </c>
      <c r="Y207" s="6">
        <f t="shared" si="2694"/>
        <v>6388.5000000000146</v>
      </c>
      <c r="AA207" s="6">
        <f t="shared" ref="AA207:AC207" si="2767">AA206+(365/12)</f>
        <v>6388.5000000000146</v>
      </c>
      <c r="AC207" s="6">
        <f t="shared" si="2767"/>
        <v>6388.5000000000146</v>
      </c>
      <c r="AE207" s="6">
        <f t="shared" ref="AE207:AG207" si="2768">AE206+(365/12)</f>
        <v>6388.5000000000146</v>
      </c>
      <c r="AG207" s="6">
        <f t="shared" si="2768"/>
        <v>6388.5000000000146</v>
      </c>
      <c r="AI207" s="6">
        <f t="shared" ref="AI207:AK207" si="2769">AI206+(365/12)</f>
        <v>6388.5000000000146</v>
      </c>
      <c r="AK207" s="6">
        <f t="shared" si="2769"/>
        <v>6388.5000000000146</v>
      </c>
      <c r="AM207" s="6">
        <f t="shared" ref="AM207:AO207" si="2770">AM206+(365/12)</f>
        <v>6388.5000000000146</v>
      </c>
      <c r="AO207" s="6">
        <f t="shared" si="2770"/>
        <v>6388.5000000000146</v>
      </c>
      <c r="AQ207" s="6">
        <f t="shared" ref="AQ207:AS207" si="2771">AQ206+(365/12)</f>
        <v>6388.5000000000146</v>
      </c>
      <c r="AS207" s="6">
        <f t="shared" si="2771"/>
        <v>6388.5000000000146</v>
      </c>
      <c r="AU207" s="6">
        <f t="shared" ref="AU207:AW207" si="2772">AU206+(365/12)</f>
        <v>6388.5000000000146</v>
      </c>
      <c r="AW207" s="6">
        <f t="shared" si="2772"/>
        <v>6388.5000000000146</v>
      </c>
      <c r="AY207" s="6">
        <f t="shared" ref="AY207:BA207" si="2773">AY206+(365/12)</f>
        <v>6388.5000000000146</v>
      </c>
      <c r="AZ207" s="11">
        <f t="shared" si="2654"/>
        <v>22353.106775381508</v>
      </c>
      <c r="BA207" s="6">
        <f t="shared" si="2773"/>
        <v>6388.5000000000146</v>
      </c>
      <c r="BB207" s="11">
        <f t="shared" si="2655"/>
        <v>22353.106775381508</v>
      </c>
      <c r="BC207" s="6">
        <f t="shared" ref="BC207:BE207" si="2774">BC206+(365/12)</f>
        <v>6388.5000000000146</v>
      </c>
      <c r="BD207" s="11">
        <f t="shared" si="2657"/>
        <v>22353.106775381508</v>
      </c>
      <c r="BE207" s="6">
        <f t="shared" si="2774"/>
        <v>6388.5000000000146</v>
      </c>
      <c r="BF207" s="11">
        <f t="shared" si="2658"/>
        <v>22353.106775381508</v>
      </c>
      <c r="BG207" s="6">
        <f t="shared" ref="BG207:BI207" si="2775">BG206+(365/12)</f>
        <v>6388.5000000000146</v>
      </c>
      <c r="BH207" s="11">
        <f t="shared" si="2660"/>
        <v>22353.106775381508</v>
      </c>
      <c r="BI207" s="6">
        <f t="shared" si="2775"/>
        <v>6388.5000000000146</v>
      </c>
      <c r="BJ207" s="11">
        <f t="shared" si="2661"/>
        <v>22353.106775381508</v>
      </c>
      <c r="BK207" s="6">
        <f t="shared" ref="BK207:BM207" si="2776">BK206+(365/12)</f>
        <v>6388.5000000000146</v>
      </c>
      <c r="BL207" s="11">
        <f t="shared" si="2663"/>
        <v>22353.106775381508</v>
      </c>
      <c r="BM207" s="6">
        <f t="shared" si="2776"/>
        <v>6388.5000000000146</v>
      </c>
      <c r="BN207" s="11">
        <f t="shared" si="2664"/>
        <v>22353.106775381508</v>
      </c>
      <c r="BO207" s="6">
        <f t="shared" ref="BO207:BQ207" si="2777">BO206+(365/12)</f>
        <v>6388.5000000000146</v>
      </c>
      <c r="BP207" s="11">
        <f t="shared" si="2666"/>
        <v>22353.106775381508</v>
      </c>
      <c r="BQ207" s="6">
        <f t="shared" si="2777"/>
        <v>6388.5000000000146</v>
      </c>
      <c r="BR207" s="11">
        <f t="shared" si="2667"/>
        <v>22353.106775381508</v>
      </c>
      <c r="BS207" s="6">
        <f t="shared" ref="BS207:BU207" si="2778">BS206+(365/12)</f>
        <v>6388.5000000000146</v>
      </c>
      <c r="BT207" s="11">
        <f t="shared" si="2669"/>
        <v>22353.106775381508</v>
      </c>
      <c r="BU207" s="6">
        <f t="shared" si="2778"/>
        <v>6388.5000000000146</v>
      </c>
      <c r="BV207" s="11">
        <f t="shared" si="2670"/>
        <v>22353.106775381508</v>
      </c>
      <c r="BW207" s="6">
        <f t="shared" si="2607"/>
        <v>6388.5000000000146</v>
      </c>
      <c r="BX207" s="11">
        <f t="shared" si="2671"/>
        <v>22353.106775381508</v>
      </c>
      <c r="BY207" s="82">
        <f t="shared" si="2607"/>
        <v>6388.5000000000146</v>
      </c>
      <c r="BZ207" s="11">
        <f t="shared" si="2672"/>
        <v>22353.106775381508</v>
      </c>
      <c r="CA207" s="4"/>
    </row>
    <row r="208" spans="1:79">
      <c r="A208" s="1" t="str">
        <f t="shared" si="1961"/>
        <v/>
      </c>
      <c r="B208" s="1">
        <f t="shared" si="2673"/>
        <v>202</v>
      </c>
      <c r="C208" s="13">
        <f t="shared" si="2687"/>
        <v>0</v>
      </c>
      <c r="D208" s="2">
        <f t="shared" si="2688"/>
        <v>0</v>
      </c>
      <c r="E208" s="15">
        <f t="shared" si="2644"/>
        <v>0</v>
      </c>
      <c r="F208" s="15">
        <f t="shared" si="2124"/>
        <v>0</v>
      </c>
      <c r="G208" s="21">
        <f t="shared" si="2125"/>
        <v>0</v>
      </c>
      <c r="H208" s="19">
        <f>'rent cash flow (do not modify)'!D207</f>
        <v>37000</v>
      </c>
      <c r="I208" s="22">
        <f>'rent cash flow (do not modify)'!E207</f>
        <v>37000</v>
      </c>
      <c r="J208" s="21">
        <f t="shared" si="2674"/>
        <v>5862.8932246184941</v>
      </c>
      <c r="K208" s="15">
        <f t="shared" si="2689"/>
        <v>416.66666666666669</v>
      </c>
      <c r="L208" s="15">
        <f t="shared" si="2690"/>
        <v>83.333333333333329</v>
      </c>
      <c r="M208" s="16">
        <f t="shared" si="2691"/>
        <v>166.66666666666666</v>
      </c>
      <c r="N208" s="15">
        <f t="shared" si="2692"/>
        <v>83.333333333333329</v>
      </c>
      <c r="O208" s="7">
        <f t="shared" si="2126"/>
        <v>10999.999999999998</v>
      </c>
      <c r="P208" s="15">
        <f t="shared" si="2645"/>
        <v>28966</v>
      </c>
      <c r="Q208" s="21">
        <f t="shared" si="2646"/>
        <v>22353.106775381508</v>
      </c>
      <c r="R208" s="4"/>
      <c r="S208" s="6">
        <f t="shared" si="2693"/>
        <v>6418.9166666666815</v>
      </c>
      <c r="T208" s="10"/>
      <c r="U208" s="6">
        <f t="shared" si="2693"/>
        <v>6418.9166666666815</v>
      </c>
      <c r="W208" s="6">
        <f t="shared" si="2693"/>
        <v>6418.9166666666815</v>
      </c>
      <c r="Y208" s="6">
        <f t="shared" si="2694"/>
        <v>6418.9166666666815</v>
      </c>
      <c r="AA208" s="6">
        <f t="shared" ref="AA208:AC208" si="2779">AA207+(365/12)</f>
        <v>6418.9166666666815</v>
      </c>
      <c r="AC208" s="6">
        <f t="shared" si="2779"/>
        <v>6418.9166666666815</v>
      </c>
      <c r="AE208" s="6">
        <f t="shared" ref="AE208:AG208" si="2780">AE207+(365/12)</f>
        <v>6418.9166666666815</v>
      </c>
      <c r="AG208" s="6">
        <f t="shared" si="2780"/>
        <v>6418.9166666666815</v>
      </c>
      <c r="AI208" s="6">
        <f t="shared" ref="AI208:AK208" si="2781">AI207+(365/12)</f>
        <v>6418.9166666666815</v>
      </c>
      <c r="AK208" s="6">
        <f t="shared" si="2781"/>
        <v>6418.9166666666815</v>
      </c>
      <c r="AM208" s="6">
        <f t="shared" ref="AM208:AO208" si="2782">AM207+(365/12)</f>
        <v>6418.9166666666815</v>
      </c>
      <c r="AO208" s="6">
        <f t="shared" si="2782"/>
        <v>6418.9166666666815</v>
      </c>
      <c r="AQ208" s="6">
        <f t="shared" ref="AQ208:AS208" si="2783">AQ207+(365/12)</f>
        <v>6418.9166666666815</v>
      </c>
      <c r="AS208" s="6">
        <f t="shared" si="2783"/>
        <v>6418.9166666666815</v>
      </c>
      <c r="AU208" s="6">
        <f t="shared" ref="AU208:AW208" si="2784">AU207+(365/12)</f>
        <v>6418.9166666666815</v>
      </c>
      <c r="AW208" s="6">
        <f t="shared" si="2784"/>
        <v>6418.9166666666815</v>
      </c>
      <c r="AY208" s="6">
        <f t="shared" ref="AY208:BA208" si="2785">AY207+(365/12)</f>
        <v>6418.9166666666815</v>
      </c>
      <c r="AZ208" s="11">
        <f t="shared" si="2654"/>
        <v>22353.106775381508</v>
      </c>
      <c r="BA208" s="6">
        <f t="shared" si="2785"/>
        <v>6418.9166666666815</v>
      </c>
      <c r="BB208" s="11">
        <f t="shared" si="2655"/>
        <v>22353.106775381508</v>
      </c>
      <c r="BC208" s="6">
        <f t="shared" ref="BC208:BE208" si="2786">BC207+(365/12)</f>
        <v>6418.9166666666815</v>
      </c>
      <c r="BD208" s="11">
        <f t="shared" si="2657"/>
        <v>22353.106775381508</v>
      </c>
      <c r="BE208" s="6">
        <f t="shared" si="2786"/>
        <v>6418.9166666666815</v>
      </c>
      <c r="BF208" s="11">
        <f t="shared" si="2658"/>
        <v>22353.106775381508</v>
      </c>
      <c r="BG208" s="6">
        <f t="shared" ref="BG208:BI208" si="2787">BG207+(365/12)</f>
        <v>6418.9166666666815</v>
      </c>
      <c r="BH208" s="11">
        <f t="shared" si="2660"/>
        <v>22353.106775381508</v>
      </c>
      <c r="BI208" s="6">
        <f t="shared" si="2787"/>
        <v>6418.9166666666815</v>
      </c>
      <c r="BJ208" s="11">
        <f t="shared" si="2661"/>
        <v>22353.106775381508</v>
      </c>
      <c r="BK208" s="6">
        <f t="shared" ref="BK208:BM208" si="2788">BK207+(365/12)</f>
        <v>6418.9166666666815</v>
      </c>
      <c r="BL208" s="11">
        <f t="shared" si="2663"/>
        <v>22353.106775381508</v>
      </c>
      <c r="BM208" s="6">
        <f t="shared" si="2788"/>
        <v>6418.9166666666815</v>
      </c>
      <c r="BN208" s="11">
        <f t="shared" si="2664"/>
        <v>22353.106775381508</v>
      </c>
      <c r="BO208" s="6">
        <f t="shared" ref="BO208:BQ208" si="2789">BO207+(365/12)</f>
        <v>6418.9166666666815</v>
      </c>
      <c r="BP208" s="11">
        <f t="shared" si="2666"/>
        <v>22353.106775381508</v>
      </c>
      <c r="BQ208" s="6">
        <f t="shared" si="2789"/>
        <v>6418.9166666666815</v>
      </c>
      <c r="BR208" s="11">
        <f t="shared" si="2667"/>
        <v>22353.106775381508</v>
      </c>
      <c r="BS208" s="6">
        <f t="shared" ref="BS208:BU208" si="2790">BS207+(365/12)</f>
        <v>6418.9166666666815</v>
      </c>
      <c r="BT208" s="11">
        <f t="shared" si="2669"/>
        <v>22353.106775381508</v>
      </c>
      <c r="BU208" s="6">
        <f t="shared" si="2790"/>
        <v>6418.9166666666815</v>
      </c>
      <c r="BV208" s="11">
        <f t="shared" si="2670"/>
        <v>22353.106775381508</v>
      </c>
      <c r="BW208" s="6">
        <f t="shared" si="2607"/>
        <v>6418.9166666666815</v>
      </c>
      <c r="BX208" s="11">
        <f t="shared" si="2671"/>
        <v>22353.106775381508</v>
      </c>
      <c r="BY208" s="82">
        <f t="shared" si="2607"/>
        <v>6418.9166666666815</v>
      </c>
      <c r="BZ208" s="11">
        <f t="shared" si="2672"/>
        <v>22353.106775381508</v>
      </c>
      <c r="CA208" s="4"/>
    </row>
    <row r="209" spans="1:79">
      <c r="A209" s="1" t="str">
        <f t="shared" si="1961"/>
        <v/>
      </c>
      <c r="B209" s="1">
        <f t="shared" si="2673"/>
        <v>203</v>
      </c>
      <c r="C209" s="13">
        <f t="shared" si="2687"/>
        <v>0</v>
      </c>
      <c r="D209" s="2">
        <f t="shared" si="2688"/>
        <v>0</v>
      </c>
      <c r="E209" s="15">
        <f t="shared" si="2644"/>
        <v>0</v>
      </c>
      <c r="F209" s="15">
        <f t="shared" si="2124"/>
        <v>0</v>
      </c>
      <c r="G209" s="21">
        <f t="shared" si="2125"/>
        <v>0</v>
      </c>
      <c r="H209" s="19">
        <f>'rent cash flow (do not modify)'!D208</f>
        <v>37000</v>
      </c>
      <c r="I209" s="22">
        <f>'rent cash flow (do not modify)'!E208</f>
        <v>37000</v>
      </c>
      <c r="J209" s="21">
        <f t="shared" si="2674"/>
        <v>5862.8932246184941</v>
      </c>
      <c r="K209" s="15">
        <f t="shared" si="2689"/>
        <v>416.66666666666669</v>
      </c>
      <c r="L209" s="15">
        <f t="shared" si="2690"/>
        <v>83.333333333333329</v>
      </c>
      <c r="M209" s="16">
        <f t="shared" si="2691"/>
        <v>166.66666666666666</v>
      </c>
      <c r="N209" s="15">
        <f t="shared" si="2692"/>
        <v>83.333333333333329</v>
      </c>
      <c r="O209" s="7">
        <f t="shared" si="2126"/>
        <v>10999.999999999998</v>
      </c>
      <c r="P209" s="15">
        <f t="shared" si="2645"/>
        <v>28966</v>
      </c>
      <c r="Q209" s="21">
        <f t="shared" si="2646"/>
        <v>22353.106775381508</v>
      </c>
      <c r="R209" s="4"/>
      <c r="S209" s="6">
        <f t="shared" si="2693"/>
        <v>6449.3333333333485</v>
      </c>
      <c r="T209" s="10"/>
      <c r="U209" s="6">
        <f t="shared" si="2693"/>
        <v>6449.3333333333485</v>
      </c>
      <c r="W209" s="6">
        <f t="shared" si="2693"/>
        <v>6449.3333333333485</v>
      </c>
      <c r="Y209" s="6">
        <f t="shared" si="2694"/>
        <v>6449.3333333333485</v>
      </c>
      <c r="AA209" s="6">
        <f t="shared" ref="AA209:AC209" si="2791">AA208+(365/12)</f>
        <v>6449.3333333333485</v>
      </c>
      <c r="AC209" s="6">
        <f t="shared" si="2791"/>
        <v>6449.3333333333485</v>
      </c>
      <c r="AE209" s="6">
        <f t="shared" ref="AE209:AG209" si="2792">AE208+(365/12)</f>
        <v>6449.3333333333485</v>
      </c>
      <c r="AG209" s="6">
        <f t="shared" si="2792"/>
        <v>6449.3333333333485</v>
      </c>
      <c r="AI209" s="6">
        <f t="shared" ref="AI209:AK209" si="2793">AI208+(365/12)</f>
        <v>6449.3333333333485</v>
      </c>
      <c r="AK209" s="6">
        <f t="shared" si="2793"/>
        <v>6449.3333333333485</v>
      </c>
      <c r="AM209" s="6">
        <f t="shared" ref="AM209:AO209" si="2794">AM208+(365/12)</f>
        <v>6449.3333333333485</v>
      </c>
      <c r="AO209" s="6">
        <f t="shared" si="2794"/>
        <v>6449.3333333333485</v>
      </c>
      <c r="AQ209" s="6">
        <f t="shared" ref="AQ209:AS209" si="2795">AQ208+(365/12)</f>
        <v>6449.3333333333485</v>
      </c>
      <c r="AS209" s="6">
        <f t="shared" si="2795"/>
        <v>6449.3333333333485</v>
      </c>
      <c r="AU209" s="6">
        <f t="shared" ref="AU209:AW209" si="2796">AU208+(365/12)</f>
        <v>6449.3333333333485</v>
      </c>
      <c r="AW209" s="6">
        <f t="shared" si="2796"/>
        <v>6449.3333333333485</v>
      </c>
      <c r="AY209" s="6">
        <f t="shared" ref="AY209:BA209" si="2797">AY208+(365/12)</f>
        <v>6449.3333333333485</v>
      </c>
      <c r="AZ209" s="11">
        <f t="shared" si="2654"/>
        <v>22353.106775381508</v>
      </c>
      <c r="BA209" s="6">
        <f t="shared" si="2797"/>
        <v>6449.3333333333485</v>
      </c>
      <c r="BB209" s="11">
        <f t="shared" si="2655"/>
        <v>22353.106775381508</v>
      </c>
      <c r="BC209" s="6">
        <f t="shared" ref="BC209:BE209" si="2798">BC208+(365/12)</f>
        <v>6449.3333333333485</v>
      </c>
      <c r="BD209" s="11">
        <f t="shared" si="2657"/>
        <v>22353.106775381508</v>
      </c>
      <c r="BE209" s="6">
        <f t="shared" si="2798"/>
        <v>6449.3333333333485</v>
      </c>
      <c r="BF209" s="11">
        <f t="shared" si="2658"/>
        <v>22353.106775381508</v>
      </c>
      <c r="BG209" s="6">
        <f t="shared" ref="BG209:BI209" si="2799">BG208+(365/12)</f>
        <v>6449.3333333333485</v>
      </c>
      <c r="BH209" s="11">
        <f t="shared" si="2660"/>
        <v>22353.106775381508</v>
      </c>
      <c r="BI209" s="6">
        <f t="shared" si="2799"/>
        <v>6449.3333333333485</v>
      </c>
      <c r="BJ209" s="11">
        <f t="shared" si="2661"/>
        <v>22353.106775381508</v>
      </c>
      <c r="BK209" s="6">
        <f t="shared" ref="BK209:BM209" si="2800">BK208+(365/12)</f>
        <v>6449.3333333333485</v>
      </c>
      <c r="BL209" s="11">
        <f t="shared" si="2663"/>
        <v>22353.106775381508</v>
      </c>
      <c r="BM209" s="6">
        <f t="shared" si="2800"/>
        <v>6449.3333333333485</v>
      </c>
      <c r="BN209" s="11">
        <f t="shared" si="2664"/>
        <v>22353.106775381508</v>
      </c>
      <c r="BO209" s="6">
        <f t="shared" ref="BO209:BQ209" si="2801">BO208+(365/12)</f>
        <v>6449.3333333333485</v>
      </c>
      <c r="BP209" s="11">
        <f t="shared" si="2666"/>
        <v>22353.106775381508</v>
      </c>
      <c r="BQ209" s="6">
        <f t="shared" si="2801"/>
        <v>6449.3333333333485</v>
      </c>
      <c r="BR209" s="11">
        <f t="shared" si="2667"/>
        <v>22353.106775381508</v>
      </c>
      <c r="BS209" s="6">
        <f t="shared" ref="BS209:BU209" si="2802">BS208+(365/12)</f>
        <v>6449.3333333333485</v>
      </c>
      <c r="BT209" s="11">
        <f t="shared" si="2669"/>
        <v>22353.106775381508</v>
      </c>
      <c r="BU209" s="6">
        <f t="shared" si="2802"/>
        <v>6449.3333333333485</v>
      </c>
      <c r="BV209" s="11">
        <f t="shared" si="2670"/>
        <v>22353.106775381508</v>
      </c>
      <c r="BW209" s="6">
        <f t="shared" si="2607"/>
        <v>6449.3333333333485</v>
      </c>
      <c r="BX209" s="11">
        <f t="shared" si="2671"/>
        <v>22353.106775381508</v>
      </c>
      <c r="BY209" s="82">
        <f t="shared" si="2607"/>
        <v>6449.3333333333485</v>
      </c>
      <c r="BZ209" s="11">
        <f t="shared" si="2672"/>
        <v>22353.106775381508</v>
      </c>
      <c r="CA209" s="4"/>
    </row>
    <row r="210" spans="1:79">
      <c r="A210" s="1" t="str">
        <f t="shared" si="1961"/>
        <v/>
      </c>
      <c r="B210" s="1">
        <f t="shared" si="2673"/>
        <v>204</v>
      </c>
      <c r="C210" s="13">
        <f t="shared" si="2687"/>
        <v>0</v>
      </c>
      <c r="D210" s="2">
        <f t="shared" si="2688"/>
        <v>0</v>
      </c>
      <c r="E210" s="15">
        <f t="shared" si="2644"/>
        <v>0</v>
      </c>
      <c r="F210" s="15">
        <f t="shared" si="2124"/>
        <v>0</v>
      </c>
      <c r="G210" s="21">
        <f t="shared" si="2125"/>
        <v>0</v>
      </c>
      <c r="H210" s="19">
        <f>'rent cash flow (do not modify)'!D209</f>
        <v>37000</v>
      </c>
      <c r="I210" s="22">
        <f>'rent cash flow (do not modify)'!E209</f>
        <v>37000</v>
      </c>
      <c r="J210" s="21">
        <f t="shared" si="2674"/>
        <v>5862.8932246184941</v>
      </c>
      <c r="K210" s="15">
        <f t="shared" si="2689"/>
        <v>416.66666666666669</v>
      </c>
      <c r="L210" s="15">
        <f t="shared" si="2690"/>
        <v>83.333333333333329</v>
      </c>
      <c r="M210" s="16">
        <f t="shared" si="2691"/>
        <v>166.66666666666666</v>
      </c>
      <c r="N210" s="15">
        <f t="shared" si="2692"/>
        <v>83.333333333333329</v>
      </c>
      <c r="O210" s="7">
        <f t="shared" si="2126"/>
        <v>10999.999999999998</v>
      </c>
      <c r="P210" s="15">
        <f t="shared" si="2645"/>
        <v>28966</v>
      </c>
      <c r="Q210" s="21">
        <f t="shared" si="2646"/>
        <v>22353.106775381508</v>
      </c>
      <c r="R210" s="4"/>
      <c r="S210" s="6">
        <f t="shared" si="2693"/>
        <v>6479.7500000000155</v>
      </c>
      <c r="T210" s="10"/>
      <c r="U210" s="6">
        <f t="shared" si="2693"/>
        <v>6479.7500000000155</v>
      </c>
      <c r="W210" s="6">
        <f t="shared" si="2693"/>
        <v>6479.7500000000155</v>
      </c>
      <c r="Y210" s="6">
        <f t="shared" si="2694"/>
        <v>6479.7500000000155</v>
      </c>
      <c r="AA210" s="6">
        <f t="shared" ref="AA210:AC210" si="2803">AA209+(365/12)</f>
        <v>6479.7500000000155</v>
      </c>
      <c r="AC210" s="6">
        <f t="shared" si="2803"/>
        <v>6479.7500000000155</v>
      </c>
      <c r="AE210" s="6">
        <f t="shared" ref="AE210:AG210" si="2804">AE209+(365/12)</f>
        <v>6479.7500000000155</v>
      </c>
      <c r="AG210" s="6">
        <f t="shared" si="2804"/>
        <v>6479.7500000000155</v>
      </c>
      <c r="AI210" s="6">
        <f t="shared" ref="AI210:AK210" si="2805">AI209+(365/12)</f>
        <v>6479.7500000000155</v>
      </c>
      <c r="AK210" s="6">
        <f t="shared" si="2805"/>
        <v>6479.7500000000155</v>
      </c>
      <c r="AM210" s="6">
        <f t="shared" ref="AM210:AO210" si="2806">AM209+(365/12)</f>
        <v>6479.7500000000155</v>
      </c>
      <c r="AO210" s="6">
        <f t="shared" si="2806"/>
        <v>6479.7500000000155</v>
      </c>
      <c r="AQ210" s="6">
        <f t="shared" ref="AQ210:AS210" si="2807">AQ209+(365/12)</f>
        <v>6479.7500000000155</v>
      </c>
      <c r="AS210" s="6">
        <f t="shared" si="2807"/>
        <v>6479.7500000000155</v>
      </c>
      <c r="AU210" s="6">
        <f t="shared" ref="AU210:AW210" si="2808">AU209+(365/12)</f>
        <v>6479.7500000000155</v>
      </c>
      <c r="AW210" s="6">
        <f t="shared" si="2808"/>
        <v>6479.7500000000155</v>
      </c>
      <c r="AY210" s="6">
        <f t="shared" ref="AY210:BA210" si="2809">AY209+(365/12)</f>
        <v>6479.7500000000155</v>
      </c>
      <c r="AZ210" s="11">
        <f t="shared" si="2654"/>
        <v>22353.106775381508</v>
      </c>
      <c r="BA210" s="6">
        <f t="shared" si="2809"/>
        <v>6479.7500000000155</v>
      </c>
      <c r="BB210" s="11">
        <f t="shared" si="2655"/>
        <v>22353.106775381508</v>
      </c>
      <c r="BC210" s="6">
        <f t="shared" ref="BC210:BE210" si="2810">BC209+(365/12)</f>
        <v>6479.7500000000155</v>
      </c>
      <c r="BD210" s="11">
        <f t="shared" si="2657"/>
        <v>22353.106775381508</v>
      </c>
      <c r="BE210" s="6">
        <f t="shared" si="2810"/>
        <v>6479.7500000000155</v>
      </c>
      <c r="BF210" s="11">
        <f t="shared" si="2658"/>
        <v>22353.106775381508</v>
      </c>
      <c r="BG210" s="6">
        <f t="shared" ref="BG210:BI210" si="2811">BG209+(365/12)</f>
        <v>6479.7500000000155</v>
      </c>
      <c r="BH210" s="11">
        <f t="shared" si="2660"/>
        <v>22353.106775381508</v>
      </c>
      <c r="BI210" s="6">
        <f t="shared" si="2811"/>
        <v>6479.7500000000155</v>
      </c>
      <c r="BJ210" s="11">
        <f t="shared" si="2661"/>
        <v>22353.106775381508</v>
      </c>
      <c r="BK210" s="6">
        <f t="shared" ref="BK210:BM210" si="2812">BK209+(365/12)</f>
        <v>6479.7500000000155</v>
      </c>
      <c r="BL210" s="11">
        <f t="shared" si="2663"/>
        <v>22353.106775381508</v>
      </c>
      <c r="BM210" s="6">
        <f t="shared" si="2812"/>
        <v>6479.7500000000155</v>
      </c>
      <c r="BN210" s="11">
        <f t="shared" si="2664"/>
        <v>22353.106775381508</v>
      </c>
      <c r="BO210" s="6">
        <f t="shared" ref="BO210:BQ210" si="2813">BO209+(365/12)</f>
        <v>6479.7500000000155</v>
      </c>
      <c r="BP210" s="11">
        <f t="shared" si="2666"/>
        <v>22353.106775381508</v>
      </c>
      <c r="BQ210" s="6">
        <f t="shared" si="2813"/>
        <v>6479.7500000000155</v>
      </c>
      <c r="BR210" s="11">
        <f t="shared" si="2667"/>
        <v>22353.106775381508</v>
      </c>
      <c r="BS210" s="6">
        <f t="shared" ref="BS210:BU210" si="2814">BS209+(365/12)</f>
        <v>6479.7500000000155</v>
      </c>
      <c r="BT210" s="11">
        <f t="shared" si="2669"/>
        <v>22353.106775381508</v>
      </c>
      <c r="BU210" s="6">
        <f t="shared" si="2814"/>
        <v>6479.7500000000155</v>
      </c>
      <c r="BV210" s="11">
        <f t="shared" si="2670"/>
        <v>22353.106775381508</v>
      </c>
      <c r="BW210" s="6">
        <f t="shared" si="2607"/>
        <v>6479.7500000000155</v>
      </c>
      <c r="BX210" s="11">
        <f t="shared" si="2671"/>
        <v>22353.106775381508</v>
      </c>
      <c r="BY210" s="82">
        <f t="shared" si="2607"/>
        <v>6479.7500000000155</v>
      </c>
      <c r="BZ210" s="11">
        <f t="shared" si="2672"/>
        <v>22353.106775381508</v>
      </c>
      <c r="CA210" s="4"/>
    </row>
    <row r="211" spans="1:79">
      <c r="A211" s="18">
        <f t="shared" si="1961"/>
        <v>18</v>
      </c>
      <c r="B211" s="18">
        <f t="shared" si="2673"/>
        <v>205</v>
      </c>
      <c r="C211" s="19">
        <f t="shared" si="2687"/>
        <v>0</v>
      </c>
      <c r="D211" s="22">
        <f t="shared" si="2688"/>
        <v>0</v>
      </c>
      <c r="E211" s="22">
        <f t="shared" si="2644"/>
        <v>0</v>
      </c>
      <c r="F211" s="22">
        <f t="shared" si="2124"/>
        <v>0</v>
      </c>
      <c r="G211" s="23">
        <f t="shared" si="2125"/>
        <v>0</v>
      </c>
      <c r="H211" s="19">
        <f>'rent cash flow (do not modify)'!D210</f>
        <v>37000</v>
      </c>
      <c r="I211" s="22">
        <f>'rent cash flow (do not modify)'!E210</f>
        <v>37000</v>
      </c>
      <c r="J211" s="23">
        <f t="shared" si="2674"/>
        <v>5921.5221568646793</v>
      </c>
      <c r="K211" s="22">
        <f t="shared" si="2689"/>
        <v>416.66666666666669</v>
      </c>
      <c r="L211" s="22">
        <f t="shared" si="2690"/>
        <v>83.333333333333329</v>
      </c>
      <c r="M211" s="19">
        <f t="shared" si="2691"/>
        <v>166.66666666666666</v>
      </c>
      <c r="N211" s="22">
        <f t="shared" si="2692"/>
        <v>83.333333333333329</v>
      </c>
      <c r="O211" s="18">
        <f t="shared" si="2126"/>
        <v>10999.999999999998</v>
      </c>
      <c r="P211" s="22">
        <f t="shared" si="2645"/>
        <v>28966</v>
      </c>
      <c r="Q211" s="23">
        <f t="shared" si="2646"/>
        <v>22294.477843135319</v>
      </c>
      <c r="R211" s="4"/>
      <c r="S211" s="6">
        <f t="shared" si="2693"/>
        <v>6510.1666666666824</v>
      </c>
      <c r="T211" s="20"/>
      <c r="U211" s="6">
        <f t="shared" si="2693"/>
        <v>6510.1666666666824</v>
      </c>
      <c r="V211" s="20"/>
      <c r="W211" s="6">
        <f t="shared" si="2693"/>
        <v>6510.1666666666824</v>
      </c>
      <c r="X211" s="20"/>
      <c r="Y211" s="6">
        <f t="shared" si="2694"/>
        <v>6510.1666666666824</v>
      </c>
      <c r="Z211" s="20"/>
      <c r="AA211" s="6">
        <f t="shared" ref="AA211:AC211" si="2815">AA210+(365/12)</f>
        <v>6510.1666666666824</v>
      </c>
      <c r="AB211" s="20"/>
      <c r="AC211" s="6">
        <f t="shared" si="2815"/>
        <v>6510.1666666666824</v>
      </c>
      <c r="AD211" s="20"/>
      <c r="AE211" s="6">
        <f t="shared" ref="AE211:AG211" si="2816">AE210+(365/12)</f>
        <v>6510.1666666666824</v>
      </c>
      <c r="AF211" s="20"/>
      <c r="AG211" s="6">
        <f t="shared" si="2816"/>
        <v>6510.1666666666824</v>
      </c>
      <c r="AH211" s="20"/>
      <c r="AI211" s="6">
        <f t="shared" ref="AI211:AK211" si="2817">AI210+(365/12)</f>
        <v>6510.1666666666824</v>
      </c>
      <c r="AJ211" s="20"/>
      <c r="AK211" s="6">
        <f t="shared" si="2817"/>
        <v>6510.1666666666824</v>
      </c>
      <c r="AL211" s="20"/>
      <c r="AM211" s="6">
        <f t="shared" ref="AM211:AO211" si="2818">AM210+(365/12)</f>
        <v>6510.1666666666824</v>
      </c>
      <c r="AN211" s="20"/>
      <c r="AO211" s="6">
        <f t="shared" si="2818"/>
        <v>6510.1666666666824</v>
      </c>
      <c r="AP211" s="20"/>
      <c r="AQ211" s="6">
        <f t="shared" ref="AQ211:AS211" si="2819">AQ210+(365/12)</f>
        <v>6510.1666666666824</v>
      </c>
      <c r="AR211" s="20"/>
      <c r="AS211" s="6">
        <f t="shared" si="2819"/>
        <v>6510.1666666666824</v>
      </c>
      <c r="AT211" s="20"/>
      <c r="AU211" s="6">
        <f t="shared" ref="AU211:AW211" si="2820">AU210+(365/12)</f>
        <v>6510.1666666666824</v>
      </c>
      <c r="AV211" s="20"/>
      <c r="AW211" s="6">
        <f t="shared" si="2820"/>
        <v>6510.1666666666824</v>
      </c>
      <c r="AX211" s="20"/>
      <c r="AY211" s="6">
        <f t="shared" ref="AY211:BA211" si="2821">AY210+(365/12)</f>
        <v>6510.1666666666824</v>
      </c>
      <c r="AZ211" s="20">
        <f>value*(1+appr)^(A211-1)-C211-IF((A211-1)&lt;=penaltyy,sqft*pamt,0)</f>
        <v>25272351.424964715</v>
      </c>
      <c r="BA211" s="6">
        <f t="shared" si="2821"/>
        <v>6510.1666666666824</v>
      </c>
      <c r="BB211" s="20">
        <f t="shared" ref="BB211:BB222" si="2822">Q211</f>
        <v>22294.477843135319</v>
      </c>
      <c r="BC211" s="6">
        <f t="shared" ref="BC211:BE211" si="2823">BC210+(365/12)</f>
        <v>6510.1666666666824</v>
      </c>
      <c r="BD211" s="20">
        <f t="shared" ref="BD211:BD222" si="2824">Q211</f>
        <v>22294.477843135319</v>
      </c>
      <c r="BE211" s="6">
        <f t="shared" si="2823"/>
        <v>6510.1666666666824</v>
      </c>
      <c r="BF211" s="20">
        <f t="shared" ref="BF211:BF222" si="2825">Q211</f>
        <v>22294.477843135319</v>
      </c>
      <c r="BG211" s="6">
        <f t="shared" ref="BG211:BI211" si="2826">BG210+(365/12)</f>
        <v>6510.1666666666824</v>
      </c>
      <c r="BH211" s="20">
        <f t="shared" ref="BH211:BH222" si="2827">Q211</f>
        <v>22294.477843135319</v>
      </c>
      <c r="BI211" s="6">
        <f t="shared" si="2826"/>
        <v>6510.1666666666824</v>
      </c>
      <c r="BJ211" s="20">
        <f t="shared" ref="BJ211:BJ222" si="2828">Q211</f>
        <v>22294.477843135319</v>
      </c>
      <c r="BK211" s="6">
        <f t="shared" ref="BK211:BM211" si="2829">BK210+(365/12)</f>
        <v>6510.1666666666824</v>
      </c>
      <c r="BL211" s="20">
        <f t="shared" ref="BL211:BL222" si="2830">Q211</f>
        <v>22294.477843135319</v>
      </c>
      <c r="BM211" s="6">
        <f t="shared" si="2829"/>
        <v>6510.1666666666824</v>
      </c>
      <c r="BN211" s="20">
        <f t="shared" ref="BN211:BN222" si="2831">Q211</f>
        <v>22294.477843135319</v>
      </c>
      <c r="BO211" s="6">
        <f t="shared" ref="BO211:BQ211" si="2832">BO210+(365/12)</f>
        <v>6510.1666666666824</v>
      </c>
      <c r="BP211" s="20">
        <f t="shared" ref="BP211:BP222" si="2833">Q211</f>
        <v>22294.477843135319</v>
      </c>
      <c r="BQ211" s="6">
        <f t="shared" si="2832"/>
        <v>6510.1666666666824</v>
      </c>
      <c r="BR211" s="20">
        <f t="shared" ref="BR211:BR222" si="2834">Q211</f>
        <v>22294.477843135319</v>
      </c>
      <c r="BS211" s="6">
        <f t="shared" ref="BS211:BU211" si="2835">BS210+(365/12)</f>
        <v>6510.1666666666824</v>
      </c>
      <c r="BT211" s="20">
        <f t="shared" ref="BT211:BT222" si="2836">Q211</f>
        <v>22294.477843135319</v>
      </c>
      <c r="BU211" s="6">
        <f t="shared" si="2835"/>
        <v>6510.1666666666824</v>
      </c>
      <c r="BV211" s="20">
        <f t="shared" ref="BV211:BV222" si="2837">Q211</f>
        <v>22294.477843135319</v>
      </c>
      <c r="BW211" s="6">
        <f t="shared" si="2607"/>
        <v>6510.1666666666824</v>
      </c>
      <c r="BX211" s="20">
        <f t="shared" ref="BX211:BX222" si="2838">Q211</f>
        <v>22294.477843135319</v>
      </c>
      <c r="BY211" s="82">
        <f t="shared" si="2607"/>
        <v>6510.1666666666824</v>
      </c>
      <c r="BZ211" s="20">
        <f t="shared" ref="BZ211:BZ222" si="2839">Q211</f>
        <v>22294.477843135319</v>
      </c>
      <c r="CA211" s="4"/>
    </row>
    <row r="212" spans="1:79">
      <c r="A212" s="1" t="str">
        <f t="shared" ref="A212:A275" si="2840">IF(INT(B211/12)-(B211/12)=0,INT(B211/12)+1,"")</f>
        <v/>
      </c>
      <c r="B212" s="1">
        <f t="shared" si="2673"/>
        <v>206</v>
      </c>
      <c r="C212" s="13">
        <f t="shared" si="2687"/>
        <v>0</v>
      </c>
      <c r="D212" s="2">
        <f t="shared" si="2688"/>
        <v>0</v>
      </c>
      <c r="E212" s="15">
        <f t="shared" si="2644"/>
        <v>0</v>
      </c>
      <c r="F212" s="15">
        <f t="shared" si="2124"/>
        <v>0</v>
      </c>
      <c r="G212" s="21">
        <f t="shared" si="2125"/>
        <v>0</v>
      </c>
      <c r="H212" s="19">
        <f>'rent cash flow (do not modify)'!D211</f>
        <v>37000</v>
      </c>
      <c r="I212" s="22">
        <f>'rent cash flow (do not modify)'!E211</f>
        <v>37000</v>
      </c>
      <c r="J212" s="21">
        <f t="shared" si="2674"/>
        <v>5921.5221568646793</v>
      </c>
      <c r="K212" s="15">
        <f t="shared" si="2689"/>
        <v>416.66666666666669</v>
      </c>
      <c r="L212" s="15">
        <f t="shared" si="2690"/>
        <v>83.333333333333329</v>
      </c>
      <c r="M212" s="16">
        <f t="shared" si="2691"/>
        <v>166.66666666666666</v>
      </c>
      <c r="N212" s="15">
        <f t="shared" si="2692"/>
        <v>83.333333333333329</v>
      </c>
      <c r="O212" s="7">
        <f t="shared" si="2126"/>
        <v>10999.999999999998</v>
      </c>
      <c r="P212" s="15">
        <f t="shared" si="2645"/>
        <v>28966</v>
      </c>
      <c r="Q212" s="21">
        <f t="shared" si="2646"/>
        <v>22294.477843135319</v>
      </c>
      <c r="R212" s="4"/>
      <c r="S212" s="6">
        <f t="shared" si="2693"/>
        <v>6540.5833333333494</v>
      </c>
      <c r="T212" s="10"/>
      <c r="U212" s="6">
        <f t="shared" si="2693"/>
        <v>6540.5833333333494</v>
      </c>
      <c r="W212" s="6">
        <f t="shared" si="2693"/>
        <v>6540.5833333333494</v>
      </c>
      <c r="Y212" s="6">
        <f t="shared" si="2694"/>
        <v>6540.5833333333494</v>
      </c>
      <c r="AA212" s="6">
        <f t="shared" ref="AA212:AC212" si="2841">AA211+(365/12)</f>
        <v>6540.5833333333494</v>
      </c>
      <c r="AC212" s="6">
        <f t="shared" si="2841"/>
        <v>6540.5833333333494</v>
      </c>
      <c r="AE212" s="6">
        <f t="shared" ref="AE212:AG212" si="2842">AE211+(365/12)</f>
        <v>6540.5833333333494</v>
      </c>
      <c r="AG212" s="6">
        <f t="shared" si="2842"/>
        <v>6540.5833333333494</v>
      </c>
      <c r="AI212" s="6">
        <f t="shared" ref="AI212:AK212" si="2843">AI211+(365/12)</f>
        <v>6540.5833333333494</v>
      </c>
      <c r="AK212" s="6">
        <f t="shared" si="2843"/>
        <v>6540.5833333333494</v>
      </c>
      <c r="AM212" s="6">
        <f t="shared" ref="AM212:AO212" si="2844">AM211+(365/12)</f>
        <v>6540.5833333333494</v>
      </c>
      <c r="AO212" s="6">
        <f t="shared" si="2844"/>
        <v>6540.5833333333494</v>
      </c>
      <c r="AQ212" s="6">
        <f t="shared" ref="AQ212:AS212" si="2845">AQ211+(365/12)</f>
        <v>6540.5833333333494</v>
      </c>
      <c r="AS212" s="6">
        <f t="shared" si="2845"/>
        <v>6540.5833333333494</v>
      </c>
      <c r="AU212" s="6">
        <f t="shared" ref="AU212:AW212" si="2846">AU211+(365/12)</f>
        <v>6540.5833333333494</v>
      </c>
      <c r="AW212" s="6">
        <f t="shared" si="2846"/>
        <v>6540.5833333333494</v>
      </c>
      <c r="AY212" s="6">
        <f t="shared" ref="AY212:BA212" si="2847">AY211+(365/12)</f>
        <v>6540.5833333333494</v>
      </c>
      <c r="BA212" s="6">
        <f t="shared" si="2847"/>
        <v>6540.5833333333494</v>
      </c>
      <c r="BB212" s="11">
        <f t="shared" si="2822"/>
        <v>22294.477843135319</v>
      </c>
      <c r="BC212" s="6">
        <f t="shared" ref="BC212:BE212" si="2848">BC211+(365/12)</f>
        <v>6540.5833333333494</v>
      </c>
      <c r="BD212" s="11">
        <f t="shared" si="2824"/>
        <v>22294.477843135319</v>
      </c>
      <c r="BE212" s="6">
        <f t="shared" si="2848"/>
        <v>6540.5833333333494</v>
      </c>
      <c r="BF212" s="11">
        <f t="shared" si="2825"/>
        <v>22294.477843135319</v>
      </c>
      <c r="BG212" s="6">
        <f t="shared" ref="BG212:BI212" si="2849">BG211+(365/12)</f>
        <v>6540.5833333333494</v>
      </c>
      <c r="BH212" s="11">
        <f t="shared" si="2827"/>
        <v>22294.477843135319</v>
      </c>
      <c r="BI212" s="6">
        <f t="shared" si="2849"/>
        <v>6540.5833333333494</v>
      </c>
      <c r="BJ212" s="11">
        <f t="shared" si="2828"/>
        <v>22294.477843135319</v>
      </c>
      <c r="BK212" s="6">
        <f t="shared" ref="BK212:BM212" si="2850">BK211+(365/12)</f>
        <v>6540.5833333333494</v>
      </c>
      <c r="BL212" s="11">
        <f t="shared" si="2830"/>
        <v>22294.477843135319</v>
      </c>
      <c r="BM212" s="6">
        <f t="shared" si="2850"/>
        <v>6540.5833333333494</v>
      </c>
      <c r="BN212" s="11">
        <f t="shared" si="2831"/>
        <v>22294.477843135319</v>
      </c>
      <c r="BO212" s="6">
        <f t="shared" ref="BO212:BQ212" si="2851">BO211+(365/12)</f>
        <v>6540.5833333333494</v>
      </c>
      <c r="BP212" s="11">
        <f t="shared" si="2833"/>
        <v>22294.477843135319</v>
      </c>
      <c r="BQ212" s="6">
        <f t="shared" si="2851"/>
        <v>6540.5833333333494</v>
      </c>
      <c r="BR212" s="11">
        <f t="shared" si="2834"/>
        <v>22294.477843135319</v>
      </c>
      <c r="BS212" s="6">
        <f t="shared" ref="BS212:BU212" si="2852">BS211+(365/12)</f>
        <v>6540.5833333333494</v>
      </c>
      <c r="BT212" s="11">
        <f t="shared" si="2836"/>
        <v>22294.477843135319</v>
      </c>
      <c r="BU212" s="6">
        <f t="shared" si="2852"/>
        <v>6540.5833333333494</v>
      </c>
      <c r="BV212" s="11">
        <f t="shared" si="2837"/>
        <v>22294.477843135319</v>
      </c>
      <c r="BW212" s="6">
        <f t="shared" si="2607"/>
        <v>6540.5833333333494</v>
      </c>
      <c r="BX212" s="11">
        <f t="shared" si="2838"/>
        <v>22294.477843135319</v>
      </c>
      <c r="BY212" s="82">
        <f t="shared" si="2607"/>
        <v>6540.5833333333494</v>
      </c>
      <c r="BZ212" s="11">
        <f t="shared" si="2839"/>
        <v>22294.477843135319</v>
      </c>
      <c r="CA212" s="4"/>
    </row>
    <row r="213" spans="1:79">
      <c r="A213" s="1" t="str">
        <f t="shared" si="2840"/>
        <v/>
      </c>
      <c r="B213" s="1">
        <f t="shared" si="2673"/>
        <v>207</v>
      </c>
      <c r="C213" s="13">
        <f t="shared" si="2687"/>
        <v>0</v>
      </c>
      <c r="D213" s="2">
        <f t="shared" si="2688"/>
        <v>0</v>
      </c>
      <c r="E213" s="15">
        <f t="shared" si="2644"/>
        <v>0</v>
      </c>
      <c r="F213" s="15">
        <f t="shared" si="2124"/>
        <v>0</v>
      </c>
      <c r="G213" s="21">
        <f t="shared" si="2125"/>
        <v>0</v>
      </c>
      <c r="H213" s="19">
        <f>'rent cash flow (do not modify)'!D212</f>
        <v>37000</v>
      </c>
      <c r="I213" s="22">
        <f>'rent cash flow (do not modify)'!E212</f>
        <v>37000</v>
      </c>
      <c r="J213" s="21">
        <f t="shared" si="2674"/>
        <v>5921.5221568646793</v>
      </c>
      <c r="K213" s="15">
        <f t="shared" si="2689"/>
        <v>416.66666666666669</v>
      </c>
      <c r="L213" s="15">
        <f t="shared" si="2690"/>
        <v>83.333333333333329</v>
      </c>
      <c r="M213" s="16">
        <f t="shared" si="2691"/>
        <v>166.66666666666666</v>
      </c>
      <c r="N213" s="15">
        <f t="shared" si="2692"/>
        <v>83.333333333333329</v>
      </c>
      <c r="O213" s="7">
        <f t="shared" si="2126"/>
        <v>10999.999999999998</v>
      </c>
      <c r="P213" s="15">
        <f t="shared" si="2645"/>
        <v>28966</v>
      </c>
      <c r="Q213" s="21">
        <f t="shared" si="2646"/>
        <v>22294.477843135319</v>
      </c>
      <c r="R213" s="4"/>
      <c r="S213" s="6">
        <f t="shared" si="2693"/>
        <v>6571.0000000000164</v>
      </c>
      <c r="T213" s="10"/>
      <c r="U213" s="6">
        <f t="shared" si="2693"/>
        <v>6571.0000000000164</v>
      </c>
      <c r="W213" s="6">
        <f t="shared" si="2693"/>
        <v>6571.0000000000164</v>
      </c>
      <c r="Y213" s="6">
        <f t="shared" si="2694"/>
        <v>6571.0000000000164</v>
      </c>
      <c r="AA213" s="6">
        <f t="shared" ref="AA213:AC213" si="2853">AA212+(365/12)</f>
        <v>6571.0000000000164</v>
      </c>
      <c r="AC213" s="6">
        <f t="shared" si="2853"/>
        <v>6571.0000000000164</v>
      </c>
      <c r="AE213" s="6">
        <f t="shared" ref="AE213:AG213" si="2854">AE212+(365/12)</f>
        <v>6571.0000000000164</v>
      </c>
      <c r="AG213" s="6">
        <f t="shared" si="2854"/>
        <v>6571.0000000000164</v>
      </c>
      <c r="AI213" s="6">
        <f t="shared" ref="AI213:AK213" si="2855">AI212+(365/12)</f>
        <v>6571.0000000000164</v>
      </c>
      <c r="AK213" s="6">
        <f t="shared" si="2855"/>
        <v>6571.0000000000164</v>
      </c>
      <c r="AM213" s="6">
        <f t="shared" ref="AM213:AO213" si="2856">AM212+(365/12)</f>
        <v>6571.0000000000164</v>
      </c>
      <c r="AO213" s="6">
        <f t="shared" si="2856"/>
        <v>6571.0000000000164</v>
      </c>
      <c r="AQ213" s="6">
        <f t="shared" ref="AQ213:AS213" si="2857">AQ212+(365/12)</f>
        <v>6571.0000000000164</v>
      </c>
      <c r="AS213" s="6">
        <f t="shared" si="2857"/>
        <v>6571.0000000000164</v>
      </c>
      <c r="AU213" s="6">
        <f t="shared" ref="AU213:AW213" si="2858">AU212+(365/12)</f>
        <v>6571.0000000000164</v>
      </c>
      <c r="AW213" s="6">
        <f t="shared" si="2858"/>
        <v>6571.0000000000164</v>
      </c>
      <c r="AY213" s="6">
        <f t="shared" ref="AY213:BA213" si="2859">AY212+(365/12)</f>
        <v>6571.0000000000164</v>
      </c>
      <c r="BA213" s="6">
        <f t="shared" si="2859"/>
        <v>6571.0000000000164</v>
      </c>
      <c r="BB213" s="11">
        <f t="shared" si="2822"/>
        <v>22294.477843135319</v>
      </c>
      <c r="BC213" s="6">
        <f t="shared" ref="BC213:BE213" si="2860">BC212+(365/12)</f>
        <v>6571.0000000000164</v>
      </c>
      <c r="BD213" s="11">
        <f t="shared" si="2824"/>
        <v>22294.477843135319</v>
      </c>
      <c r="BE213" s="6">
        <f t="shared" si="2860"/>
        <v>6571.0000000000164</v>
      </c>
      <c r="BF213" s="11">
        <f t="shared" si="2825"/>
        <v>22294.477843135319</v>
      </c>
      <c r="BG213" s="6">
        <f t="shared" ref="BG213:BI213" si="2861">BG212+(365/12)</f>
        <v>6571.0000000000164</v>
      </c>
      <c r="BH213" s="11">
        <f t="shared" si="2827"/>
        <v>22294.477843135319</v>
      </c>
      <c r="BI213" s="6">
        <f t="shared" si="2861"/>
        <v>6571.0000000000164</v>
      </c>
      <c r="BJ213" s="11">
        <f t="shared" si="2828"/>
        <v>22294.477843135319</v>
      </c>
      <c r="BK213" s="6">
        <f t="shared" ref="BK213:BM213" si="2862">BK212+(365/12)</f>
        <v>6571.0000000000164</v>
      </c>
      <c r="BL213" s="11">
        <f t="shared" si="2830"/>
        <v>22294.477843135319</v>
      </c>
      <c r="BM213" s="6">
        <f t="shared" si="2862"/>
        <v>6571.0000000000164</v>
      </c>
      <c r="BN213" s="11">
        <f t="shared" si="2831"/>
        <v>22294.477843135319</v>
      </c>
      <c r="BO213" s="6">
        <f t="shared" ref="BO213:BQ213" si="2863">BO212+(365/12)</f>
        <v>6571.0000000000164</v>
      </c>
      <c r="BP213" s="11">
        <f t="shared" si="2833"/>
        <v>22294.477843135319</v>
      </c>
      <c r="BQ213" s="6">
        <f t="shared" si="2863"/>
        <v>6571.0000000000164</v>
      </c>
      <c r="BR213" s="11">
        <f t="shared" si="2834"/>
        <v>22294.477843135319</v>
      </c>
      <c r="BS213" s="6">
        <f t="shared" ref="BS213:BU213" si="2864">BS212+(365/12)</f>
        <v>6571.0000000000164</v>
      </c>
      <c r="BT213" s="11">
        <f t="shared" si="2836"/>
        <v>22294.477843135319</v>
      </c>
      <c r="BU213" s="6">
        <f t="shared" si="2864"/>
        <v>6571.0000000000164</v>
      </c>
      <c r="BV213" s="11">
        <f t="shared" si="2837"/>
        <v>22294.477843135319</v>
      </c>
      <c r="BW213" s="6">
        <f t="shared" si="2607"/>
        <v>6571.0000000000164</v>
      </c>
      <c r="BX213" s="11">
        <f t="shared" si="2838"/>
        <v>22294.477843135319</v>
      </c>
      <c r="BY213" s="82">
        <f t="shared" si="2607"/>
        <v>6571.0000000000164</v>
      </c>
      <c r="BZ213" s="11">
        <f t="shared" si="2839"/>
        <v>22294.477843135319</v>
      </c>
      <c r="CA213" s="4"/>
    </row>
    <row r="214" spans="1:79">
      <c r="A214" s="1" t="str">
        <f t="shared" si="2840"/>
        <v/>
      </c>
      <c r="B214" s="1">
        <f t="shared" si="2673"/>
        <v>208</v>
      </c>
      <c r="C214" s="13">
        <f t="shared" si="2687"/>
        <v>0</v>
      </c>
      <c r="D214" s="2">
        <f t="shared" si="2688"/>
        <v>0</v>
      </c>
      <c r="E214" s="15">
        <f t="shared" si="2644"/>
        <v>0</v>
      </c>
      <c r="F214" s="15">
        <f t="shared" si="2124"/>
        <v>0</v>
      </c>
      <c r="G214" s="21">
        <f t="shared" si="2125"/>
        <v>0</v>
      </c>
      <c r="H214" s="19">
        <f>'rent cash flow (do not modify)'!D213</f>
        <v>37000</v>
      </c>
      <c r="I214" s="22">
        <f>'rent cash flow (do not modify)'!E213</f>
        <v>37000</v>
      </c>
      <c r="J214" s="21">
        <f t="shared" si="2674"/>
        <v>5921.5221568646793</v>
      </c>
      <c r="K214" s="15">
        <f t="shared" si="2689"/>
        <v>416.66666666666669</v>
      </c>
      <c r="L214" s="15">
        <f t="shared" si="2690"/>
        <v>83.333333333333329</v>
      </c>
      <c r="M214" s="16">
        <f t="shared" si="2691"/>
        <v>166.66666666666666</v>
      </c>
      <c r="N214" s="15">
        <f t="shared" si="2692"/>
        <v>83.333333333333329</v>
      </c>
      <c r="O214" s="7">
        <f t="shared" si="2126"/>
        <v>10999.999999999998</v>
      </c>
      <c r="P214" s="15">
        <f t="shared" si="2645"/>
        <v>28966</v>
      </c>
      <c r="Q214" s="21">
        <f t="shared" si="2646"/>
        <v>22294.477843135319</v>
      </c>
      <c r="R214" s="4"/>
      <c r="S214" s="6">
        <f t="shared" si="2693"/>
        <v>6601.4166666666833</v>
      </c>
      <c r="T214" s="10"/>
      <c r="U214" s="6">
        <f t="shared" si="2693"/>
        <v>6601.4166666666833</v>
      </c>
      <c r="W214" s="6">
        <f t="shared" si="2693"/>
        <v>6601.4166666666833</v>
      </c>
      <c r="Y214" s="6">
        <f t="shared" si="2694"/>
        <v>6601.4166666666833</v>
      </c>
      <c r="AA214" s="6">
        <f t="shared" ref="AA214:AC214" si="2865">AA213+(365/12)</f>
        <v>6601.4166666666833</v>
      </c>
      <c r="AC214" s="6">
        <f t="shared" si="2865"/>
        <v>6601.4166666666833</v>
      </c>
      <c r="AE214" s="6">
        <f t="shared" ref="AE214:AG214" si="2866">AE213+(365/12)</f>
        <v>6601.4166666666833</v>
      </c>
      <c r="AG214" s="6">
        <f t="shared" si="2866"/>
        <v>6601.4166666666833</v>
      </c>
      <c r="AI214" s="6">
        <f t="shared" ref="AI214:AK214" si="2867">AI213+(365/12)</f>
        <v>6601.4166666666833</v>
      </c>
      <c r="AK214" s="6">
        <f t="shared" si="2867"/>
        <v>6601.4166666666833</v>
      </c>
      <c r="AM214" s="6">
        <f t="shared" ref="AM214:AO214" si="2868">AM213+(365/12)</f>
        <v>6601.4166666666833</v>
      </c>
      <c r="AO214" s="6">
        <f t="shared" si="2868"/>
        <v>6601.4166666666833</v>
      </c>
      <c r="AQ214" s="6">
        <f t="shared" ref="AQ214:AS214" si="2869">AQ213+(365/12)</f>
        <v>6601.4166666666833</v>
      </c>
      <c r="AS214" s="6">
        <f t="shared" si="2869"/>
        <v>6601.4166666666833</v>
      </c>
      <c r="AU214" s="6">
        <f t="shared" ref="AU214:AW214" si="2870">AU213+(365/12)</f>
        <v>6601.4166666666833</v>
      </c>
      <c r="AW214" s="6">
        <f t="shared" si="2870"/>
        <v>6601.4166666666833</v>
      </c>
      <c r="AY214" s="6">
        <f t="shared" ref="AY214:BA214" si="2871">AY213+(365/12)</f>
        <v>6601.4166666666833</v>
      </c>
      <c r="BA214" s="6">
        <f t="shared" si="2871"/>
        <v>6601.4166666666833</v>
      </c>
      <c r="BB214" s="11">
        <f t="shared" si="2822"/>
        <v>22294.477843135319</v>
      </c>
      <c r="BC214" s="6">
        <f t="shared" ref="BC214:BE214" si="2872">BC213+(365/12)</f>
        <v>6601.4166666666833</v>
      </c>
      <c r="BD214" s="11">
        <f t="shared" si="2824"/>
        <v>22294.477843135319</v>
      </c>
      <c r="BE214" s="6">
        <f t="shared" si="2872"/>
        <v>6601.4166666666833</v>
      </c>
      <c r="BF214" s="11">
        <f t="shared" si="2825"/>
        <v>22294.477843135319</v>
      </c>
      <c r="BG214" s="6">
        <f t="shared" ref="BG214:BI214" si="2873">BG213+(365/12)</f>
        <v>6601.4166666666833</v>
      </c>
      <c r="BH214" s="11">
        <f t="shared" si="2827"/>
        <v>22294.477843135319</v>
      </c>
      <c r="BI214" s="6">
        <f t="shared" si="2873"/>
        <v>6601.4166666666833</v>
      </c>
      <c r="BJ214" s="11">
        <f t="shared" si="2828"/>
        <v>22294.477843135319</v>
      </c>
      <c r="BK214" s="6">
        <f t="shared" ref="BK214:BM214" si="2874">BK213+(365/12)</f>
        <v>6601.4166666666833</v>
      </c>
      <c r="BL214" s="11">
        <f t="shared" si="2830"/>
        <v>22294.477843135319</v>
      </c>
      <c r="BM214" s="6">
        <f t="shared" si="2874"/>
        <v>6601.4166666666833</v>
      </c>
      <c r="BN214" s="11">
        <f t="shared" si="2831"/>
        <v>22294.477843135319</v>
      </c>
      <c r="BO214" s="6">
        <f t="shared" ref="BO214:BQ214" si="2875">BO213+(365/12)</f>
        <v>6601.4166666666833</v>
      </c>
      <c r="BP214" s="11">
        <f t="shared" si="2833"/>
        <v>22294.477843135319</v>
      </c>
      <c r="BQ214" s="6">
        <f t="shared" si="2875"/>
        <v>6601.4166666666833</v>
      </c>
      <c r="BR214" s="11">
        <f t="shared" si="2834"/>
        <v>22294.477843135319</v>
      </c>
      <c r="BS214" s="6">
        <f t="shared" ref="BS214:BU214" si="2876">BS213+(365/12)</f>
        <v>6601.4166666666833</v>
      </c>
      <c r="BT214" s="11">
        <f t="shared" si="2836"/>
        <v>22294.477843135319</v>
      </c>
      <c r="BU214" s="6">
        <f t="shared" si="2876"/>
        <v>6601.4166666666833</v>
      </c>
      <c r="BV214" s="11">
        <f t="shared" si="2837"/>
        <v>22294.477843135319</v>
      </c>
      <c r="BW214" s="6">
        <f t="shared" si="2607"/>
        <v>6601.4166666666833</v>
      </c>
      <c r="BX214" s="11">
        <f t="shared" si="2838"/>
        <v>22294.477843135319</v>
      </c>
      <c r="BY214" s="82">
        <f t="shared" si="2607"/>
        <v>6601.4166666666833</v>
      </c>
      <c r="BZ214" s="11">
        <f t="shared" si="2839"/>
        <v>22294.477843135319</v>
      </c>
      <c r="CA214" s="4"/>
    </row>
    <row r="215" spans="1:79">
      <c r="A215" s="1" t="str">
        <f t="shared" si="2840"/>
        <v/>
      </c>
      <c r="B215" s="1">
        <f t="shared" si="2673"/>
        <v>209</v>
      </c>
      <c r="C215" s="13">
        <f t="shared" si="2687"/>
        <v>0</v>
      </c>
      <c r="D215" s="2">
        <f t="shared" si="2688"/>
        <v>0</v>
      </c>
      <c r="E215" s="15">
        <f t="shared" si="2644"/>
        <v>0</v>
      </c>
      <c r="F215" s="15">
        <f t="shared" si="2124"/>
        <v>0</v>
      </c>
      <c r="G215" s="21">
        <f t="shared" si="2125"/>
        <v>0</v>
      </c>
      <c r="H215" s="19">
        <f>'rent cash flow (do not modify)'!D214</f>
        <v>37000</v>
      </c>
      <c r="I215" s="22">
        <f>'rent cash flow (do not modify)'!E214</f>
        <v>37000</v>
      </c>
      <c r="J215" s="21">
        <f t="shared" si="2674"/>
        <v>5921.5221568646793</v>
      </c>
      <c r="K215" s="15">
        <f t="shared" si="2689"/>
        <v>416.66666666666669</v>
      </c>
      <c r="L215" s="15">
        <f t="shared" si="2690"/>
        <v>83.333333333333329</v>
      </c>
      <c r="M215" s="16">
        <f t="shared" si="2691"/>
        <v>166.66666666666666</v>
      </c>
      <c r="N215" s="15">
        <f t="shared" si="2692"/>
        <v>83.333333333333329</v>
      </c>
      <c r="O215" s="7">
        <f t="shared" si="2126"/>
        <v>10999.999999999998</v>
      </c>
      <c r="P215" s="15">
        <f t="shared" si="2645"/>
        <v>28966</v>
      </c>
      <c r="Q215" s="21">
        <f t="shared" si="2646"/>
        <v>22294.477843135319</v>
      </c>
      <c r="R215" s="4"/>
      <c r="S215" s="6">
        <f t="shared" si="2693"/>
        <v>6631.8333333333503</v>
      </c>
      <c r="T215" s="10"/>
      <c r="U215" s="6">
        <f t="shared" si="2693"/>
        <v>6631.8333333333503</v>
      </c>
      <c r="W215" s="6">
        <f t="shared" si="2693"/>
        <v>6631.8333333333503</v>
      </c>
      <c r="Y215" s="6">
        <f t="shared" si="2694"/>
        <v>6631.8333333333503</v>
      </c>
      <c r="AA215" s="6">
        <f t="shared" ref="AA215:AC215" si="2877">AA214+(365/12)</f>
        <v>6631.8333333333503</v>
      </c>
      <c r="AC215" s="6">
        <f t="shared" si="2877"/>
        <v>6631.8333333333503</v>
      </c>
      <c r="AE215" s="6">
        <f t="shared" ref="AE215:AG215" si="2878">AE214+(365/12)</f>
        <v>6631.8333333333503</v>
      </c>
      <c r="AG215" s="6">
        <f t="shared" si="2878"/>
        <v>6631.8333333333503</v>
      </c>
      <c r="AI215" s="6">
        <f t="shared" ref="AI215:AK215" si="2879">AI214+(365/12)</f>
        <v>6631.8333333333503</v>
      </c>
      <c r="AK215" s="6">
        <f t="shared" si="2879"/>
        <v>6631.8333333333503</v>
      </c>
      <c r="AM215" s="6">
        <f t="shared" ref="AM215:AO215" si="2880">AM214+(365/12)</f>
        <v>6631.8333333333503</v>
      </c>
      <c r="AO215" s="6">
        <f t="shared" si="2880"/>
        <v>6631.8333333333503</v>
      </c>
      <c r="AQ215" s="6">
        <f t="shared" ref="AQ215:AS215" si="2881">AQ214+(365/12)</f>
        <v>6631.8333333333503</v>
      </c>
      <c r="AS215" s="6">
        <f t="shared" si="2881"/>
        <v>6631.8333333333503</v>
      </c>
      <c r="AU215" s="6">
        <f t="shared" ref="AU215:AW215" si="2882">AU214+(365/12)</f>
        <v>6631.8333333333503</v>
      </c>
      <c r="AW215" s="6">
        <f t="shared" si="2882"/>
        <v>6631.8333333333503</v>
      </c>
      <c r="AY215" s="6">
        <f t="shared" ref="AY215:BA215" si="2883">AY214+(365/12)</f>
        <v>6631.8333333333503</v>
      </c>
      <c r="BA215" s="6">
        <f t="shared" si="2883"/>
        <v>6631.8333333333503</v>
      </c>
      <c r="BB215" s="11">
        <f t="shared" si="2822"/>
        <v>22294.477843135319</v>
      </c>
      <c r="BC215" s="6">
        <f t="shared" ref="BC215:BE215" si="2884">BC214+(365/12)</f>
        <v>6631.8333333333503</v>
      </c>
      <c r="BD215" s="11">
        <f t="shared" si="2824"/>
        <v>22294.477843135319</v>
      </c>
      <c r="BE215" s="6">
        <f t="shared" si="2884"/>
        <v>6631.8333333333503</v>
      </c>
      <c r="BF215" s="11">
        <f t="shared" si="2825"/>
        <v>22294.477843135319</v>
      </c>
      <c r="BG215" s="6">
        <f t="shared" ref="BG215:BI215" si="2885">BG214+(365/12)</f>
        <v>6631.8333333333503</v>
      </c>
      <c r="BH215" s="11">
        <f t="shared" si="2827"/>
        <v>22294.477843135319</v>
      </c>
      <c r="BI215" s="6">
        <f t="shared" si="2885"/>
        <v>6631.8333333333503</v>
      </c>
      <c r="BJ215" s="11">
        <f t="shared" si="2828"/>
        <v>22294.477843135319</v>
      </c>
      <c r="BK215" s="6">
        <f t="shared" ref="BK215:BM215" si="2886">BK214+(365/12)</f>
        <v>6631.8333333333503</v>
      </c>
      <c r="BL215" s="11">
        <f t="shared" si="2830"/>
        <v>22294.477843135319</v>
      </c>
      <c r="BM215" s="6">
        <f t="shared" si="2886"/>
        <v>6631.8333333333503</v>
      </c>
      <c r="BN215" s="11">
        <f t="shared" si="2831"/>
        <v>22294.477843135319</v>
      </c>
      <c r="BO215" s="6">
        <f t="shared" ref="BO215:BQ215" si="2887">BO214+(365/12)</f>
        <v>6631.8333333333503</v>
      </c>
      <c r="BP215" s="11">
        <f t="shared" si="2833"/>
        <v>22294.477843135319</v>
      </c>
      <c r="BQ215" s="6">
        <f t="shared" si="2887"/>
        <v>6631.8333333333503</v>
      </c>
      <c r="BR215" s="11">
        <f t="shared" si="2834"/>
        <v>22294.477843135319</v>
      </c>
      <c r="BS215" s="6">
        <f t="shared" ref="BS215:BU215" si="2888">BS214+(365/12)</f>
        <v>6631.8333333333503</v>
      </c>
      <c r="BT215" s="11">
        <f t="shared" si="2836"/>
        <v>22294.477843135319</v>
      </c>
      <c r="BU215" s="6">
        <f t="shared" si="2888"/>
        <v>6631.8333333333503</v>
      </c>
      <c r="BV215" s="11">
        <f t="shared" si="2837"/>
        <v>22294.477843135319</v>
      </c>
      <c r="BW215" s="6">
        <f t="shared" si="2607"/>
        <v>6631.8333333333503</v>
      </c>
      <c r="BX215" s="11">
        <f t="shared" si="2838"/>
        <v>22294.477843135319</v>
      </c>
      <c r="BY215" s="82">
        <f t="shared" si="2607"/>
        <v>6631.8333333333503</v>
      </c>
      <c r="BZ215" s="11">
        <f t="shared" si="2839"/>
        <v>22294.477843135319</v>
      </c>
      <c r="CA215" s="4"/>
    </row>
    <row r="216" spans="1:79">
      <c r="A216" s="1" t="str">
        <f t="shared" si="2840"/>
        <v/>
      </c>
      <c r="B216" s="1">
        <f t="shared" si="2673"/>
        <v>210</v>
      </c>
      <c r="C216" s="13">
        <f t="shared" si="2687"/>
        <v>0</v>
      </c>
      <c r="D216" s="2">
        <f t="shared" si="2688"/>
        <v>0</v>
      </c>
      <c r="E216" s="15">
        <f t="shared" si="2644"/>
        <v>0</v>
      </c>
      <c r="F216" s="15">
        <f t="shared" si="2124"/>
        <v>0</v>
      </c>
      <c r="G216" s="21">
        <f t="shared" si="2125"/>
        <v>0</v>
      </c>
      <c r="H216" s="19">
        <f>'rent cash flow (do not modify)'!D215</f>
        <v>37000</v>
      </c>
      <c r="I216" s="22">
        <f>'rent cash flow (do not modify)'!E215</f>
        <v>37000</v>
      </c>
      <c r="J216" s="21">
        <f t="shared" si="2674"/>
        <v>5921.5221568646793</v>
      </c>
      <c r="K216" s="15">
        <f t="shared" si="2689"/>
        <v>416.66666666666669</v>
      </c>
      <c r="L216" s="15">
        <f t="shared" si="2690"/>
        <v>83.333333333333329</v>
      </c>
      <c r="M216" s="16">
        <f t="shared" si="2691"/>
        <v>166.66666666666666</v>
      </c>
      <c r="N216" s="15">
        <f t="shared" si="2692"/>
        <v>83.333333333333329</v>
      </c>
      <c r="O216" s="7">
        <f t="shared" si="2126"/>
        <v>10999.999999999998</v>
      </c>
      <c r="P216" s="15">
        <f t="shared" si="2645"/>
        <v>28966</v>
      </c>
      <c r="Q216" s="21">
        <f t="shared" si="2646"/>
        <v>22294.477843135319</v>
      </c>
      <c r="R216" s="4"/>
      <c r="S216" s="6">
        <f t="shared" si="2693"/>
        <v>6662.2500000000173</v>
      </c>
      <c r="T216" s="10"/>
      <c r="U216" s="6">
        <f t="shared" si="2693"/>
        <v>6662.2500000000173</v>
      </c>
      <c r="W216" s="6">
        <f t="shared" si="2693"/>
        <v>6662.2500000000173</v>
      </c>
      <c r="Y216" s="6">
        <f t="shared" si="2694"/>
        <v>6662.2500000000173</v>
      </c>
      <c r="AA216" s="6">
        <f t="shared" ref="AA216:AC216" si="2889">AA215+(365/12)</f>
        <v>6662.2500000000173</v>
      </c>
      <c r="AC216" s="6">
        <f t="shared" si="2889"/>
        <v>6662.2500000000173</v>
      </c>
      <c r="AE216" s="6">
        <f t="shared" ref="AE216:AG216" si="2890">AE215+(365/12)</f>
        <v>6662.2500000000173</v>
      </c>
      <c r="AG216" s="6">
        <f t="shared" si="2890"/>
        <v>6662.2500000000173</v>
      </c>
      <c r="AI216" s="6">
        <f t="shared" ref="AI216:AK216" si="2891">AI215+(365/12)</f>
        <v>6662.2500000000173</v>
      </c>
      <c r="AK216" s="6">
        <f t="shared" si="2891"/>
        <v>6662.2500000000173</v>
      </c>
      <c r="AM216" s="6">
        <f t="shared" ref="AM216:AO216" si="2892">AM215+(365/12)</f>
        <v>6662.2500000000173</v>
      </c>
      <c r="AO216" s="6">
        <f t="shared" si="2892"/>
        <v>6662.2500000000173</v>
      </c>
      <c r="AQ216" s="6">
        <f t="shared" ref="AQ216:AS216" si="2893">AQ215+(365/12)</f>
        <v>6662.2500000000173</v>
      </c>
      <c r="AS216" s="6">
        <f t="shared" si="2893"/>
        <v>6662.2500000000173</v>
      </c>
      <c r="AU216" s="6">
        <f t="shared" ref="AU216:AW216" si="2894">AU215+(365/12)</f>
        <v>6662.2500000000173</v>
      </c>
      <c r="AW216" s="6">
        <f t="shared" si="2894"/>
        <v>6662.2500000000173</v>
      </c>
      <c r="AY216" s="6">
        <f t="shared" ref="AY216:BA216" si="2895">AY215+(365/12)</f>
        <v>6662.2500000000173</v>
      </c>
      <c r="BA216" s="6">
        <f t="shared" si="2895"/>
        <v>6662.2500000000173</v>
      </c>
      <c r="BB216" s="11">
        <f t="shared" si="2822"/>
        <v>22294.477843135319</v>
      </c>
      <c r="BC216" s="6">
        <f t="shared" ref="BC216:BE216" si="2896">BC215+(365/12)</f>
        <v>6662.2500000000173</v>
      </c>
      <c r="BD216" s="11">
        <f t="shared" si="2824"/>
        <v>22294.477843135319</v>
      </c>
      <c r="BE216" s="6">
        <f t="shared" si="2896"/>
        <v>6662.2500000000173</v>
      </c>
      <c r="BF216" s="11">
        <f t="shared" si="2825"/>
        <v>22294.477843135319</v>
      </c>
      <c r="BG216" s="6">
        <f t="shared" ref="BG216:BI216" si="2897">BG215+(365/12)</f>
        <v>6662.2500000000173</v>
      </c>
      <c r="BH216" s="11">
        <f t="shared" si="2827"/>
        <v>22294.477843135319</v>
      </c>
      <c r="BI216" s="6">
        <f t="shared" si="2897"/>
        <v>6662.2500000000173</v>
      </c>
      <c r="BJ216" s="11">
        <f t="shared" si="2828"/>
        <v>22294.477843135319</v>
      </c>
      <c r="BK216" s="6">
        <f t="shared" ref="BK216:BM216" si="2898">BK215+(365/12)</f>
        <v>6662.2500000000173</v>
      </c>
      <c r="BL216" s="11">
        <f t="shared" si="2830"/>
        <v>22294.477843135319</v>
      </c>
      <c r="BM216" s="6">
        <f t="shared" si="2898"/>
        <v>6662.2500000000173</v>
      </c>
      <c r="BN216" s="11">
        <f t="shared" si="2831"/>
        <v>22294.477843135319</v>
      </c>
      <c r="BO216" s="6">
        <f t="shared" ref="BO216:BQ216" si="2899">BO215+(365/12)</f>
        <v>6662.2500000000173</v>
      </c>
      <c r="BP216" s="11">
        <f t="shared" si="2833"/>
        <v>22294.477843135319</v>
      </c>
      <c r="BQ216" s="6">
        <f t="shared" si="2899"/>
        <v>6662.2500000000173</v>
      </c>
      <c r="BR216" s="11">
        <f t="shared" si="2834"/>
        <v>22294.477843135319</v>
      </c>
      <c r="BS216" s="6">
        <f t="shared" ref="BS216:BU216" si="2900">BS215+(365/12)</f>
        <v>6662.2500000000173</v>
      </c>
      <c r="BT216" s="11">
        <f t="shared" si="2836"/>
        <v>22294.477843135319</v>
      </c>
      <c r="BU216" s="6">
        <f t="shared" si="2900"/>
        <v>6662.2500000000173</v>
      </c>
      <c r="BV216" s="11">
        <f t="shared" si="2837"/>
        <v>22294.477843135319</v>
      </c>
      <c r="BW216" s="6">
        <f t="shared" si="2607"/>
        <v>6662.2500000000173</v>
      </c>
      <c r="BX216" s="11">
        <f t="shared" si="2838"/>
        <v>22294.477843135319</v>
      </c>
      <c r="BY216" s="82">
        <f t="shared" si="2607"/>
        <v>6662.2500000000173</v>
      </c>
      <c r="BZ216" s="11">
        <f t="shared" si="2839"/>
        <v>22294.477843135319</v>
      </c>
      <c r="CA216" s="4"/>
    </row>
    <row r="217" spans="1:79">
      <c r="A217" s="1" t="str">
        <f t="shared" si="2840"/>
        <v/>
      </c>
      <c r="B217" s="1">
        <f t="shared" si="2673"/>
        <v>211</v>
      </c>
      <c r="C217" s="13">
        <f t="shared" si="2687"/>
        <v>0</v>
      </c>
      <c r="D217" s="2">
        <f t="shared" si="2688"/>
        <v>0</v>
      </c>
      <c r="E217" s="15">
        <f t="shared" si="2644"/>
        <v>0</v>
      </c>
      <c r="F217" s="15">
        <f t="shared" si="2124"/>
        <v>0</v>
      </c>
      <c r="G217" s="21">
        <f t="shared" si="2125"/>
        <v>0</v>
      </c>
      <c r="H217" s="19">
        <f>'rent cash flow (do not modify)'!D216</f>
        <v>37000</v>
      </c>
      <c r="I217" s="22">
        <f>'rent cash flow (do not modify)'!E216</f>
        <v>37000</v>
      </c>
      <c r="J217" s="21">
        <f t="shared" si="2674"/>
        <v>5921.5221568646793</v>
      </c>
      <c r="K217" s="15">
        <f t="shared" si="2689"/>
        <v>416.66666666666669</v>
      </c>
      <c r="L217" s="15">
        <f t="shared" si="2690"/>
        <v>83.333333333333329</v>
      </c>
      <c r="M217" s="16">
        <f t="shared" si="2691"/>
        <v>166.66666666666666</v>
      </c>
      <c r="N217" s="15">
        <f t="shared" si="2692"/>
        <v>83.333333333333329</v>
      </c>
      <c r="O217" s="7">
        <f t="shared" si="2126"/>
        <v>10999.999999999998</v>
      </c>
      <c r="P217" s="15">
        <f t="shared" si="2645"/>
        <v>28966</v>
      </c>
      <c r="Q217" s="21">
        <f t="shared" si="2646"/>
        <v>22294.477843135319</v>
      </c>
      <c r="R217" s="4"/>
      <c r="S217" s="6">
        <f t="shared" si="2693"/>
        <v>6692.6666666666843</v>
      </c>
      <c r="T217" s="10"/>
      <c r="U217" s="6">
        <f t="shared" si="2693"/>
        <v>6692.6666666666843</v>
      </c>
      <c r="W217" s="6">
        <f t="shared" si="2693"/>
        <v>6692.6666666666843</v>
      </c>
      <c r="Y217" s="6">
        <f t="shared" si="2694"/>
        <v>6692.6666666666843</v>
      </c>
      <c r="AA217" s="6">
        <f t="shared" ref="AA217:AC217" si="2901">AA216+(365/12)</f>
        <v>6692.6666666666843</v>
      </c>
      <c r="AC217" s="6">
        <f t="shared" si="2901"/>
        <v>6692.6666666666843</v>
      </c>
      <c r="AE217" s="6">
        <f t="shared" ref="AE217:AG217" si="2902">AE216+(365/12)</f>
        <v>6692.6666666666843</v>
      </c>
      <c r="AG217" s="6">
        <f t="shared" si="2902"/>
        <v>6692.6666666666843</v>
      </c>
      <c r="AI217" s="6">
        <f t="shared" ref="AI217:AK217" si="2903">AI216+(365/12)</f>
        <v>6692.6666666666843</v>
      </c>
      <c r="AK217" s="6">
        <f t="shared" si="2903"/>
        <v>6692.6666666666843</v>
      </c>
      <c r="AM217" s="6">
        <f t="shared" ref="AM217:AO217" si="2904">AM216+(365/12)</f>
        <v>6692.6666666666843</v>
      </c>
      <c r="AO217" s="6">
        <f t="shared" si="2904"/>
        <v>6692.6666666666843</v>
      </c>
      <c r="AQ217" s="6">
        <f t="shared" ref="AQ217:AS217" si="2905">AQ216+(365/12)</f>
        <v>6692.6666666666843</v>
      </c>
      <c r="AS217" s="6">
        <f t="shared" si="2905"/>
        <v>6692.6666666666843</v>
      </c>
      <c r="AU217" s="6">
        <f t="shared" ref="AU217:AW217" si="2906">AU216+(365/12)</f>
        <v>6692.6666666666843</v>
      </c>
      <c r="AW217" s="6">
        <f t="shared" si="2906"/>
        <v>6692.6666666666843</v>
      </c>
      <c r="AY217" s="6">
        <f t="shared" ref="AY217:BA217" si="2907">AY216+(365/12)</f>
        <v>6692.6666666666843</v>
      </c>
      <c r="BA217" s="6">
        <f t="shared" si="2907"/>
        <v>6692.6666666666843</v>
      </c>
      <c r="BB217" s="11">
        <f t="shared" si="2822"/>
        <v>22294.477843135319</v>
      </c>
      <c r="BC217" s="6">
        <f t="shared" ref="BC217:BE217" si="2908">BC216+(365/12)</f>
        <v>6692.6666666666843</v>
      </c>
      <c r="BD217" s="11">
        <f t="shared" si="2824"/>
        <v>22294.477843135319</v>
      </c>
      <c r="BE217" s="6">
        <f t="shared" si="2908"/>
        <v>6692.6666666666843</v>
      </c>
      <c r="BF217" s="11">
        <f t="shared" si="2825"/>
        <v>22294.477843135319</v>
      </c>
      <c r="BG217" s="6">
        <f t="shared" ref="BG217:BI217" si="2909">BG216+(365/12)</f>
        <v>6692.6666666666843</v>
      </c>
      <c r="BH217" s="11">
        <f t="shared" si="2827"/>
        <v>22294.477843135319</v>
      </c>
      <c r="BI217" s="6">
        <f t="shared" si="2909"/>
        <v>6692.6666666666843</v>
      </c>
      <c r="BJ217" s="11">
        <f t="shared" si="2828"/>
        <v>22294.477843135319</v>
      </c>
      <c r="BK217" s="6">
        <f t="shared" ref="BK217:BM217" si="2910">BK216+(365/12)</f>
        <v>6692.6666666666843</v>
      </c>
      <c r="BL217" s="11">
        <f t="shared" si="2830"/>
        <v>22294.477843135319</v>
      </c>
      <c r="BM217" s="6">
        <f t="shared" si="2910"/>
        <v>6692.6666666666843</v>
      </c>
      <c r="BN217" s="11">
        <f t="shared" si="2831"/>
        <v>22294.477843135319</v>
      </c>
      <c r="BO217" s="6">
        <f t="shared" ref="BO217:BQ217" si="2911">BO216+(365/12)</f>
        <v>6692.6666666666843</v>
      </c>
      <c r="BP217" s="11">
        <f t="shared" si="2833"/>
        <v>22294.477843135319</v>
      </c>
      <c r="BQ217" s="6">
        <f t="shared" si="2911"/>
        <v>6692.6666666666843</v>
      </c>
      <c r="BR217" s="11">
        <f t="shared" si="2834"/>
        <v>22294.477843135319</v>
      </c>
      <c r="BS217" s="6">
        <f t="shared" ref="BS217:BU217" si="2912">BS216+(365/12)</f>
        <v>6692.6666666666843</v>
      </c>
      <c r="BT217" s="11">
        <f t="shared" si="2836"/>
        <v>22294.477843135319</v>
      </c>
      <c r="BU217" s="6">
        <f t="shared" si="2912"/>
        <v>6692.6666666666843</v>
      </c>
      <c r="BV217" s="11">
        <f t="shared" si="2837"/>
        <v>22294.477843135319</v>
      </c>
      <c r="BW217" s="6">
        <f t="shared" si="2607"/>
        <v>6692.6666666666843</v>
      </c>
      <c r="BX217" s="11">
        <f t="shared" si="2838"/>
        <v>22294.477843135319</v>
      </c>
      <c r="BY217" s="82">
        <f t="shared" si="2607"/>
        <v>6692.6666666666843</v>
      </c>
      <c r="BZ217" s="11">
        <f t="shared" si="2839"/>
        <v>22294.477843135319</v>
      </c>
      <c r="CA217" s="4"/>
    </row>
    <row r="218" spans="1:79">
      <c r="A218" s="1" t="str">
        <f t="shared" si="2840"/>
        <v/>
      </c>
      <c r="B218" s="1">
        <f t="shared" si="2673"/>
        <v>212</v>
      </c>
      <c r="C218" s="13">
        <f t="shared" si="2687"/>
        <v>0</v>
      </c>
      <c r="D218" s="2">
        <f t="shared" si="2688"/>
        <v>0</v>
      </c>
      <c r="E218" s="15">
        <f t="shared" si="2644"/>
        <v>0</v>
      </c>
      <c r="F218" s="15">
        <f t="shared" si="2124"/>
        <v>0</v>
      </c>
      <c r="G218" s="21">
        <f t="shared" si="2125"/>
        <v>0</v>
      </c>
      <c r="H218" s="19">
        <f>'rent cash flow (do not modify)'!D217</f>
        <v>37000</v>
      </c>
      <c r="I218" s="22">
        <f>'rent cash flow (do not modify)'!E217</f>
        <v>37000</v>
      </c>
      <c r="J218" s="21">
        <f t="shared" si="2674"/>
        <v>5921.5221568646793</v>
      </c>
      <c r="K218" s="15">
        <f t="shared" si="2689"/>
        <v>416.66666666666669</v>
      </c>
      <c r="L218" s="15">
        <f t="shared" si="2690"/>
        <v>83.333333333333329</v>
      </c>
      <c r="M218" s="16">
        <f t="shared" si="2691"/>
        <v>166.66666666666666</v>
      </c>
      <c r="N218" s="15">
        <f t="shared" si="2692"/>
        <v>83.333333333333329</v>
      </c>
      <c r="O218" s="7">
        <f t="shared" si="2126"/>
        <v>10999.999999999998</v>
      </c>
      <c r="P218" s="15">
        <f t="shared" si="2645"/>
        <v>28966</v>
      </c>
      <c r="Q218" s="21">
        <f t="shared" si="2646"/>
        <v>22294.477843135319</v>
      </c>
      <c r="R218" s="4"/>
      <c r="S218" s="6">
        <f t="shared" si="2693"/>
        <v>6723.0833333333512</v>
      </c>
      <c r="T218" s="10"/>
      <c r="U218" s="6">
        <f t="shared" si="2693"/>
        <v>6723.0833333333512</v>
      </c>
      <c r="W218" s="6">
        <f t="shared" si="2693"/>
        <v>6723.0833333333512</v>
      </c>
      <c r="Y218" s="6">
        <f t="shared" si="2694"/>
        <v>6723.0833333333512</v>
      </c>
      <c r="AA218" s="6">
        <f t="shared" ref="AA218:AC218" si="2913">AA217+(365/12)</f>
        <v>6723.0833333333512</v>
      </c>
      <c r="AC218" s="6">
        <f t="shared" si="2913"/>
        <v>6723.0833333333512</v>
      </c>
      <c r="AE218" s="6">
        <f t="shared" ref="AE218:AG218" si="2914">AE217+(365/12)</f>
        <v>6723.0833333333512</v>
      </c>
      <c r="AG218" s="6">
        <f t="shared" si="2914"/>
        <v>6723.0833333333512</v>
      </c>
      <c r="AI218" s="6">
        <f t="shared" ref="AI218:AK218" si="2915">AI217+(365/12)</f>
        <v>6723.0833333333512</v>
      </c>
      <c r="AK218" s="6">
        <f t="shared" si="2915"/>
        <v>6723.0833333333512</v>
      </c>
      <c r="AM218" s="6">
        <f t="shared" ref="AM218:AO218" si="2916">AM217+(365/12)</f>
        <v>6723.0833333333512</v>
      </c>
      <c r="AO218" s="6">
        <f t="shared" si="2916"/>
        <v>6723.0833333333512</v>
      </c>
      <c r="AQ218" s="6">
        <f t="shared" ref="AQ218:AS218" si="2917">AQ217+(365/12)</f>
        <v>6723.0833333333512</v>
      </c>
      <c r="AS218" s="6">
        <f t="shared" si="2917"/>
        <v>6723.0833333333512</v>
      </c>
      <c r="AU218" s="6">
        <f t="shared" ref="AU218:AW218" si="2918">AU217+(365/12)</f>
        <v>6723.0833333333512</v>
      </c>
      <c r="AW218" s="6">
        <f t="shared" si="2918"/>
        <v>6723.0833333333512</v>
      </c>
      <c r="AY218" s="6">
        <f t="shared" ref="AY218:BA218" si="2919">AY217+(365/12)</f>
        <v>6723.0833333333512</v>
      </c>
      <c r="BA218" s="6">
        <f t="shared" si="2919"/>
        <v>6723.0833333333512</v>
      </c>
      <c r="BB218" s="11">
        <f t="shared" si="2822"/>
        <v>22294.477843135319</v>
      </c>
      <c r="BC218" s="6">
        <f t="shared" ref="BC218:BE218" si="2920">BC217+(365/12)</f>
        <v>6723.0833333333512</v>
      </c>
      <c r="BD218" s="11">
        <f t="shared" si="2824"/>
        <v>22294.477843135319</v>
      </c>
      <c r="BE218" s="6">
        <f t="shared" si="2920"/>
        <v>6723.0833333333512</v>
      </c>
      <c r="BF218" s="11">
        <f t="shared" si="2825"/>
        <v>22294.477843135319</v>
      </c>
      <c r="BG218" s="6">
        <f t="shared" ref="BG218:BI218" si="2921">BG217+(365/12)</f>
        <v>6723.0833333333512</v>
      </c>
      <c r="BH218" s="11">
        <f t="shared" si="2827"/>
        <v>22294.477843135319</v>
      </c>
      <c r="BI218" s="6">
        <f t="shared" si="2921"/>
        <v>6723.0833333333512</v>
      </c>
      <c r="BJ218" s="11">
        <f t="shared" si="2828"/>
        <v>22294.477843135319</v>
      </c>
      <c r="BK218" s="6">
        <f t="shared" ref="BK218:BM218" si="2922">BK217+(365/12)</f>
        <v>6723.0833333333512</v>
      </c>
      <c r="BL218" s="11">
        <f t="shared" si="2830"/>
        <v>22294.477843135319</v>
      </c>
      <c r="BM218" s="6">
        <f t="shared" si="2922"/>
        <v>6723.0833333333512</v>
      </c>
      <c r="BN218" s="11">
        <f t="shared" si="2831"/>
        <v>22294.477843135319</v>
      </c>
      <c r="BO218" s="6">
        <f t="shared" ref="BO218:BQ218" si="2923">BO217+(365/12)</f>
        <v>6723.0833333333512</v>
      </c>
      <c r="BP218" s="11">
        <f t="shared" si="2833"/>
        <v>22294.477843135319</v>
      </c>
      <c r="BQ218" s="6">
        <f t="shared" si="2923"/>
        <v>6723.0833333333512</v>
      </c>
      <c r="BR218" s="11">
        <f t="shared" si="2834"/>
        <v>22294.477843135319</v>
      </c>
      <c r="BS218" s="6">
        <f t="shared" ref="BS218:BU218" si="2924">BS217+(365/12)</f>
        <v>6723.0833333333512</v>
      </c>
      <c r="BT218" s="11">
        <f t="shared" si="2836"/>
        <v>22294.477843135319</v>
      </c>
      <c r="BU218" s="6">
        <f t="shared" si="2924"/>
        <v>6723.0833333333512</v>
      </c>
      <c r="BV218" s="11">
        <f t="shared" si="2837"/>
        <v>22294.477843135319</v>
      </c>
      <c r="BW218" s="6">
        <f t="shared" si="2607"/>
        <v>6723.0833333333512</v>
      </c>
      <c r="BX218" s="11">
        <f t="shared" si="2838"/>
        <v>22294.477843135319</v>
      </c>
      <c r="BY218" s="82">
        <f t="shared" si="2607"/>
        <v>6723.0833333333512</v>
      </c>
      <c r="BZ218" s="11">
        <f t="shared" si="2839"/>
        <v>22294.477843135319</v>
      </c>
      <c r="CA218" s="4"/>
    </row>
    <row r="219" spans="1:79">
      <c r="A219" s="1" t="str">
        <f t="shared" si="2840"/>
        <v/>
      </c>
      <c r="B219" s="1">
        <f t="shared" si="2673"/>
        <v>213</v>
      </c>
      <c r="C219" s="13">
        <f t="shared" si="2687"/>
        <v>0</v>
      </c>
      <c r="D219" s="2">
        <f t="shared" si="2688"/>
        <v>0</v>
      </c>
      <c r="E219" s="15">
        <f t="shared" si="2644"/>
        <v>0</v>
      </c>
      <c r="F219" s="15">
        <f t="shared" si="2124"/>
        <v>0</v>
      </c>
      <c r="G219" s="21">
        <f t="shared" si="2125"/>
        <v>0</v>
      </c>
      <c r="H219" s="19">
        <f>'rent cash flow (do not modify)'!D218</f>
        <v>37000</v>
      </c>
      <c r="I219" s="22">
        <f>'rent cash flow (do not modify)'!E218</f>
        <v>37000</v>
      </c>
      <c r="J219" s="21">
        <f t="shared" si="2674"/>
        <v>5921.5221568646793</v>
      </c>
      <c r="K219" s="15">
        <f t="shared" si="2689"/>
        <v>416.66666666666669</v>
      </c>
      <c r="L219" s="15">
        <f t="shared" si="2690"/>
        <v>83.333333333333329</v>
      </c>
      <c r="M219" s="16">
        <f t="shared" si="2691"/>
        <v>166.66666666666666</v>
      </c>
      <c r="N219" s="15">
        <f t="shared" si="2692"/>
        <v>83.333333333333329</v>
      </c>
      <c r="O219" s="7">
        <f t="shared" si="2126"/>
        <v>10999.999999999998</v>
      </c>
      <c r="P219" s="15">
        <f t="shared" si="2645"/>
        <v>28966</v>
      </c>
      <c r="Q219" s="21">
        <f t="shared" si="2646"/>
        <v>22294.477843135319</v>
      </c>
      <c r="R219" s="4"/>
      <c r="S219" s="6">
        <f t="shared" si="2693"/>
        <v>6753.5000000000182</v>
      </c>
      <c r="T219" s="10"/>
      <c r="U219" s="6">
        <f t="shared" si="2693"/>
        <v>6753.5000000000182</v>
      </c>
      <c r="W219" s="6">
        <f t="shared" si="2693"/>
        <v>6753.5000000000182</v>
      </c>
      <c r="Y219" s="6">
        <f t="shared" si="2694"/>
        <v>6753.5000000000182</v>
      </c>
      <c r="AA219" s="6">
        <f t="shared" ref="AA219:AC219" si="2925">AA218+(365/12)</f>
        <v>6753.5000000000182</v>
      </c>
      <c r="AC219" s="6">
        <f t="shared" si="2925"/>
        <v>6753.5000000000182</v>
      </c>
      <c r="AE219" s="6">
        <f t="shared" ref="AE219:AG219" si="2926">AE218+(365/12)</f>
        <v>6753.5000000000182</v>
      </c>
      <c r="AG219" s="6">
        <f t="shared" si="2926"/>
        <v>6753.5000000000182</v>
      </c>
      <c r="AI219" s="6">
        <f t="shared" ref="AI219:AK219" si="2927">AI218+(365/12)</f>
        <v>6753.5000000000182</v>
      </c>
      <c r="AK219" s="6">
        <f t="shared" si="2927"/>
        <v>6753.5000000000182</v>
      </c>
      <c r="AM219" s="6">
        <f t="shared" ref="AM219:AO219" si="2928">AM218+(365/12)</f>
        <v>6753.5000000000182</v>
      </c>
      <c r="AO219" s="6">
        <f t="shared" si="2928"/>
        <v>6753.5000000000182</v>
      </c>
      <c r="AQ219" s="6">
        <f t="shared" ref="AQ219:AS219" si="2929">AQ218+(365/12)</f>
        <v>6753.5000000000182</v>
      </c>
      <c r="AS219" s="6">
        <f t="shared" si="2929"/>
        <v>6753.5000000000182</v>
      </c>
      <c r="AU219" s="6">
        <f t="shared" ref="AU219:AW219" si="2930">AU218+(365/12)</f>
        <v>6753.5000000000182</v>
      </c>
      <c r="AW219" s="6">
        <f t="shared" si="2930"/>
        <v>6753.5000000000182</v>
      </c>
      <c r="AY219" s="6">
        <f t="shared" ref="AY219:BA219" si="2931">AY218+(365/12)</f>
        <v>6753.5000000000182</v>
      </c>
      <c r="BA219" s="6">
        <f t="shared" si="2931"/>
        <v>6753.5000000000182</v>
      </c>
      <c r="BB219" s="11">
        <f t="shared" si="2822"/>
        <v>22294.477843135319</v>
      </c>
      <c r="BC219" s="6">
        <f t="shared" ref="BC219:BE219" si="2932">BC218+(365/12)</f>
        <v>6753.5000000000182</v>
      </c>
      <c r="BD219" s="11">
        <f t="shared" si="2824"/>
        <v>22294.477843135319</v>
      </c>
      <c r="BE219" s="6">
        <f t="shared" si="2932"/>
        <v>6753.5000000000182</v>
      </c>
      <c r="BF219" s="11">
        <f t="shared" si="2825"/>
        <v>22294.477843135319</v>
      </c>
      <c r="BG219" s="6">
        <f t="shared" ref="BG219:BI219" si="2933">BG218+(365/12)</f>
        <v>6753.5000000000182</v>
      </c>
      <c r="BH219" s="11">
        <f t="shared" si="2827"/>
        <v>22294.477843135319</v>
      </c>
      <c r="BI219" s="6">
        <f t="shared" si="2933"/>
        <v>6753.5000000000182</v>
      </c>
      <c r="BJ219" s="11">
        <f t="shared" si="2828"/>
        <v>22294.477843135319</v>
      </c>
      <c r="BK219" s="6">
        <f t="shared" ref="BK219:BM219" si="2934">BK218+(365/12)</f>
        <v>6753.5000000000182</v>
      </c>
      <c r="BL219" s="11">
        <f t="shared" si="2830"/>
        <v>22294.477843135319</v>
      </c>
      <c r="BM219" s="6">
        <f t="shared" si="2934"/>
        <v>6753.5000000000182</v>
      </c>
      <c r="BN219" s="11">
        <f t="shared" si="2831"/>
        <v>22294.477843135319</v>
      </c>
      <c r="BO219" s="6">
        <f t="shared" ref="BO219:BQ219" si="2935">BO218+(365/12)</f>
        <v>6753.5000000000182</v>
      </c>
      <c r="BP219" s="11">
        <f t="shared" si="2833"/>
        <v>22294.477843135319</v>
      </c>
      <c r="BQ219" s="6">
        <f t="shared" si="2935"/>
        <v>6753.5000000000182</v>
      </c>
      <c r="BR219" s="11">
        <f t="shared" si="2834"/>
        <v>22294.477843135319</v>
      </c>
      <c r="BS219" s="6">
        <f t="shared" ref="BS219:BU219" si="2936">BS218+(365/12)</f>
        <v>6753.5000000000182</v>
      </c>
      <c r="BT219" s="11">
        <f t="shared" si="2836"/>
        <v>22294.477843135319</v>
      </c>
      <c r="BU219" s="6">
        <f t="shared" si="2936"/>
        <v>6753.5000000000182</v>
      </c>
      <c r="BV219" s="11">
        <f t="shared" si="2837"/>
        <v>22294.477843135319</v>
      </c>
      <c r="BW219" s="6">
        <f t="shared" si="2607"/>
        <v>6753.5000000000182</v>
      </c>
      <c r="BX219" s="11">
        <f t="shared" si="2838"/>
        <v>22294.477843135319</v>
      </c>
      <c r="BY219" s="82">
        <f t="shared" si="2607"/>
        <v>6753.5000000000182</v>
      </c>
      <c r="BZ219" s="11">
        <f t="shared" si="2839"/>
        <v>22294.477843135319</v>
      </c>
      <c r="CA219" s="4"/>
    </row>
    <row r="220" spans="1:79">
      <c r="A220" s="1" t="str">
        <f t="shared" si="2840"/>
        <v/>
      </c>
      <c r="B220" s="1">
        <f t="shared" si="2673"/>
        <v>214</v>
      </c>
      <c r="C220" s="13">
        <f t="shared" si="2687"/>
        <v>0</v>
      </c>
      <c r="D220" s="2">
        <f t="shared" si="2688"/>
        <v>0</v>
      </c>
      <c r="E220" s="15">
        <f t="shared" si="2644"/>
        <v>0</v>
      </c>
      <c r="F220" s="15">
        <f t="shared" si="2124"/>
        <v>0</v>
      </c>
      <c r="G220" s="21">
        <f t="shared" si="2125"/>
        <v>0</v>
      </c>
      <c r="H220" s="19">
        <f>'rent cash flow (do not modify)'!D219</f>
        <v>37000</v>
      </c>
      <c r="I220" s="22">
        <f>'rent cash flow (do not modify)'!E219</f>
        <v>37000</v>
      </c>
      <c r="J220" s="21">
        <f t="shared" si="2674"/>
        <v>5921.5221568646793</v>
      </c>
      <c r="K220" s="15">
        <f t="shared" si="2689"/>
        <v>416.66666666666669</v>
      </c>
      <c r="L220" s="15">
        <f t="shared" si="2690"/>
        <v>83.333333333333329</v>
      </c>
      <c r="M220" s="16">
        <f t="shared" si="2691"/>
        <v>166.66666666666666</v>
      </c>
      <c r="N220" s="15">
        <f t="shared" si="2692"/>
        <v>83.333333333333329</v>
      </c>
      <c r="O220" s="7">
        <f t="shared" si="2126"/>
        <v>10999.999999999998</v>
      </c>
      <c r="P220" s="15">
        <f t="shared" si="2645"/>
        <v>28966</v>
      </c>
      <c r="Q220" s="21">
        <f t="shared" si="2646"/>
        <v>22294.477843135319</v>
      </c>
      <c r="R220" s="4"/>
      <c r="S220" s="6">
        <f t="shared" si="2693"/>
        <v>6783.9166666666852</v>
      </c>
      <c r="T220" s="10"/>
      <c r="U220" s="6">
        <f t="shared" si="2693"/>
        <v>6783.9166666666852</v>
      </c>
      <c r="W220" s="6">
        <f t="shared" si="2693"/>
        <v>6783.9166666666852</v>
      </c>
      <c r="Y220" s="6">
        <f t="shared" si="2694"/>
        <v>6783.9166666666852</v>
      </c>
      <c r="AA220" s="6">
        <f t="shared" ref="AA220:AC220" si="2937">AA219+(365/12)</f>
        <v>6783.9166666666852</v>
      </c>
      <c r="AC220" s="6">
        <f t="shared" si="2937"/>
        <v>6783.9166666666852</v>
      </c>
      <c r="AE220" s="6">
        <f t="shared" ref="AE220:AG220" si="2938">AE219+(365/12)</f>
        <v>6783.9166666666852</v>
      </c>
      <c r="AG220" s="6">
        <f t="shared" si="2938"/>
        <v>6783.9166666666852</v>
      </c>
      <c r="AI220" s="6">
        <f t="shared" ref="AI220:AK220" si="2939">AI219+(365/12)</f>
        <v>6783.9166666666852</v>
      </c>
      <c r="AK220" s="6">
        <f t="shared" si="2939"/>
        <v>6783.9166666666852</v>
      </c>
      <c r="AM220" s="6">
        <f t="shared" ref="AM220:AO220" si="2940">AM219+(365/12)</f>
        <v>6783.9166666666852</v>
      </c>
      <c r="AO220" s="6">
        <f t="shared" si="2940"/>
        <v>6783.9166666666852</v>
      </c>
      <c r="AQ220" s="6">
        <f t="shared" ref="AQ220:AS220" si="2941">AQ219+(365/12)</f>
        <v>6783.9166666666852</v>
      </c>
      <c r="AS220" s="6">
        <f t="shared" si="2941"/>
        <v>6783.9166666666852</v>
      </c>
      <c r="AU220" s="6">
        <f t="shared" ref="AU220:AW220" si="2942">AU219+(365/12)</f>
        <v>6783.9166666666852</v>
      </c>
      <c r="AW220" s="6">
        <f t="shared" si="2942"/>
        <v>6783.9166666666852</v>
      </c>
      <c r="AY220" s="6">
        <f t="shared" ref="AY220:BA220" si="2943">AY219+(365/12)</f>
        <v>6783.9166666666852</v>
      </c>
      <c r="BA220" s="6">
        <f t="shared" si="2943"/>
        <v>6783.9166666666852</v>
      </c>
      <c r="BB220" s="11">
        <f t="shared" si="2822"/>
        <v>22294.477843135319</v>
      </c>
      <c r="BC220" s="6">
        <f t="shared" ref="BC220:BE220" si="2944">BC219+(365/12)</f>
        <v>6783.9166666666852</v>
      </c>
      <c r="BD220" s="11">
        <f t="shared" si="2824"/>
        <v>22294.477843135319</v>
      </c>
      <c r="BE220" s="6">
        <f t="shared" si="2944"/>
        <v>6783.9166666666852</v>
      </c>
      <c r="BF220" s="11">
        <f t="shared" si="2825"/>
        <v>22294.477843135319</v>
      </c>
      <c r="BG220" s="6">
        <f t="shared" ref="BG220:BI220" si="2945">BG219+(365/12)</f>
        <v>6783.9166666666852</v>
      </c>
      <c r="BH220" s="11">
        <f t="shared" si="2827"/>
        <v>22294.477843135319</v>
      </c>
      <c r="BI220" s="6">
        <f t="shared" si="2945"/>
        <v>6783.9166666666852</v>
      </c>
      <c r="BJ220" s="11">
        <f t="shared" si="2828"/>
        <v>22294.477843135319</v>
      </c>
      <c r="BK220" s="6">
        <f t="shared" ref="BK220:BM220" si="2946">BK219+(365/12)</f>
        <v>6783.9166666666852</v>
      </c>
      <c r="BL220" s="11">
        <f t="shared" si="2830"/>
        <v>22294.477843135319</v>
      </c>
      <c r="BM220" s="6">
        <f t="shared" si="2946"/>
        <v>6783.9166666666852</v>
      </c>
      <c r="BN220" s="11">
        <f t="shared" si="2831"/>
        <v>22294.477843135319</v>
      </c>
      <c r="BO220" s="6">
        <f t="shared" ref="BO220:BQ220" si="2947">BO219+(365/12)</f>
        <v>6783.9166666666852</v>
      </c>
      <c r="BP220" s="11">
        <f t="shared" si="2833"/>
        <v>22294.477843135319</v>
      </c>
      <c r="BQ220" s="6">
        <f t="shared" si="2947"/>
        <v>6783.9166666666852</v>
      </c>
      <c r="BR220" s="11">
        <f t="shared" si="2834"/>
        <v>22294.477843135319</v>
      </c>
      <c r="BS220" s="6">
        <f t="shared" ref="BS220:BU220" si="2948">BS219+(365/12)</f>
        <v>6783.9166666666852</v>
      </c>
      <c r="BT220" s="11">
        <f t="shared" si="2836"/>
        <v>22294.477843135319</v>
      </c>
      <c r="BU220" s="6">
        <f t="shared" si="2948"/>
        <v>6783.9166666666852</v>
      </c>
      <c r="BV220" s="11">
        <f t="shared" si="2837"/>
        <v>22294.477843135319</v>
      </c>
      <c r="BW220" s="6">
        <f t="shared" si="2607"/>
        <v>6783.9166666666852</v>
      </c>
      <c r="BX220" s="11">
        <f t="shared" si="2838"/>
        <v>22294.477843135319</v>
      </c>
      <c r="BY220" s="82">
        <f t="shared" si="2607"/>
        <v>6783.9166666666852</v>
      </c>
      <c r="BZ220" s="11">
        <f t="shared" si="2839"/>
        <v>22294.477843135319</v>
      </c>
      <c r="CA220" s="4"/>
    </row>
    <row r="221" spans="1:79">
      <c r="A221" s="1" t="str">
        <f t="shared" si="2840"/>
        <v/>
      </c>
      <c r="B221" s="1">
        <f t="shared" si="2673"/>
        <v>215</v>
      </c>
      <c r="C221" s="13">
        <f t="shared" si="2687"/>
        <v>0</v>
      </c>
      <c r="D221" s="2">
        <f t="shared" si="2688"/>
        <v>0</v>
      </c>
      <c r="E221" s="15">
        <f t="shared" si="2644"/>
        <v>0</v>
      </c>
      <c r="F221" s="15">
        <f t="shared" si="2124"/>
        <v>0</v>
      </c>
      <c r="G221" s="21">
        <f t="shared" si="2125"/>
        <v>0</v>
      </c>
      <c r="H221" s="19">
        <f>'rent cash flow (do not modify)'!D220</f>
        <v>37000</v>
      </c>
      <c r="I221" s="22">
        <f>'rent cash flow (do not modify)'!E220</f>
        <v>37000</v>
      </c>
      <c r="J221" s="21">
        <f t="shared" si="2674"/>
        <v>5921.5221568646793</v>
      </c>
      <c r="K221" s="15">
        <f t="shared" si="2689"/>
        <v>416.66666666666669</v>
      </c>
      <c r="L221" s="15">
        <f t="shared" si="2690"/>
        <v>83.333333333333329</v>
      </c>
      <c r="M221" s="16">
        <f t="shared" si="2691"/>
        <v>166.66666666666666</v>
      </c>
      <c r="N221" s="15">
        <f t="shared" si="2692"/>
        <v>83.333333333333329</v>
      </c>
      <c r="O221" s="7">
        <f t="shared" si="2126"/>
        <v>10999.999999999998</v>
      </c>
      <c r="P221" s="15">
        <f t="shared" si="2645"/>
        <v>28966</v>
      </c>
      <c r="Q221" s="21">
        <f t="shared" si="2646"/>
        <v>22294.477843135319</v>
      </c>
      <c r="R221" s="4"/>
      <c r="S221" s="6">
        <f t="shared" si="2693"/>
        <v>6814.3333333333521</v>
      </c>
      <c r="T221" s="10"/>
      <c r="U221" s="6">
        <f t="shared" si="2693"/>
        <v>6814.3333333333521</v>
      </c>
      <c r="W221" s="6">
        <f t="shared" si="2693"/>
        <v>6814.3333333333521</v>
      </c>
      <c r="Y221" s="6">
        <f t="shared" si="2694"/>
        <v>6814.3333333333521</v>
      </c>
      <c r="AA221" s="6">
        <f t="shared" ref="AA221:AC221" si="2949">AA220+(365/12)</f>
        <v>6814.3333333333521</v>
      </c>
      <c r="AC221" s="6">
        <f t="shared" si="2949"/>
        <v>6814.3333333333521</v>
      </c>
      <c r="AE221" s="6">
        <f t="shared" ref="AE221:AG221" si="2950">AE220+(365/12)</f>
        <v>6814.3333333333521</v>
      </c>
      <c r="AG221" s="6">
        <f t="shared" si="2950"/>
        <v>6814.3333333333521</v>
      </c>
      <c r="AI221" s="6">
        <f t="shared" ref="AI221:AK221" si="2951">AI220+(365/12)</f>
        <v>6814.3333333333521</v>
      </c>
      <c r="AK221" s="6">
        <f t="shared" si="2951"/>
        <v>6814.3333333333521</v>
      </c>
      <c r="AM221" s="6">
        <f t="shared" ref="AM221:AO221" si="2952">AM220+(365/12)</f>
        <v>6814.3333333333521</v>
      </c>
      <c r="AO221" s="6">
        <f t="shared" si="2952"/>
        <v>6814.3333333333521</v>
      </c>
      <c r="AQ221" s="6">
        <f t="shared" ref="AQ221:AS221" si="2953">AQ220+(365/12)</f>
        <v>6814.3333333333521</v>
      </c>
      <c r="AS221" s="6">
        <f t="shared" si="2953"/>
        <v>6814.3333333333521</v>
      </c>
      <c r="AU221" s="6">
        <f t="shared" ref="AU221:AW221" si="2954">AU220+(365/12)</f>
        <v>6814.3333333333521</v>
      </c>
      <c r="AW221" s="6">
        <f t="shared" si="2954"/>
        <v>6814.3333333333521</v>
      </c>
      <c r="AY221" s="6">
        <f t="shared" ref="AY221:BA221" si="2955">AY220+(365/12)</f>
        <v>6814.3333333333521</v>
      </c>
      <c r="BA221" s="6">
        <f t="shared" si="2955"/>
        <v>6814.3333333333521</v>
      </c>
      <c r="BB221" s="11">
        <f t="shared" si="2822"/>
        <v>22294.477843135319</v>
      </c>
      <c r="BC221" s="6">
        <f t="shared" ref="BC221:BE221" si="2956">BC220+(365/12)</f>
        <v>6814.3333333333521</v>
      </c>
      <c r="BD221" s="11">
        <f t="shared" si="2824"/>
        <v>22294.477843135319</v>
      </c>
      <c r="BE221" s="6">
        <f t="shared" si="2956"/>
        <v>6814.3333333333521</v>
      </c>
      <c r="BF221" s="11">
        <f t="shared" si="2825"/>
        <v>22294.477843135319</v>
      </c>
      <c r="BG221" s="6">
        <f t="shared" ref="BG221:BI221" si="2957">BG220+(365/12)</f>
        <v>6814.3333333333521</v>
      </c>
      <c r="BH221" s="11">
        <f t="shared" si="2827"/>
        <v>22294.477843135319</v>
      </c>
      <c r="BI221" s="6">
        <f t="shared" si="2957"/>
        <v>6814.3333333333521</v>
      </c>
      <c r="BJ221" s="11">
        <f t="shared" si="2828"/>
        <v>22294.477843135319</v>
      </c>
      <c r="BK221" s="6">
        <f t="shared" ref="BK221:BM221" si="2958">BK220+(365/12)</f>
        <v>6814.3333333333521</v>
      </c>
      <c r="BL221" s="11">
        <f t="shared" si="2830"/>
        <v>22294.477843135319</v>
      </c>
      <c r="BM221" s="6">
        <f t="shared" si="2958"/>
        <v>6814.3333333333521</v>
      </c>
      <c r="BN221" s="11">
        <f t="shared" si="2831"/>
        <v>22294.477843135319</v>
      </c>
      <c r="BO221" s="6">
        <f t="shared" ref="BO221:BQ221" si="2959">BO220+(365/12)</f>
        <v>6814.3333333333521</v>
      </c>
      <c r="BP221" s="11">
        <f t="shared" si="2833"/>
        <v>22294.477843135319</v>
      </c>
      <c r="BQ221" s="6">
        <f t="shared" si="2959"/>
        <v>6814.3333333333521</v>
      </c>
      <c r="BR221" s="11">
        <f t="shared" si="2834"/>
        <v>22294.477843135319</v>
      </c>
      <c r="BS221" s="6">
        <f t="shared" ref="BS221:BU221" si="2960">BS220+(365/12)</f>
        <v>6814.3333333333521</v>
      </c>
      <c r="BT221" s="11">
        <f t="shared" si="2836"/>
        <v>22294.477843135319</v>
      </c>
      <c r="BU221" s="6">
        <f t="shared" si="2960"/>
        <v>6814.3333333333521</v>
      </c>
      <c r="BV221" s="11">
        <f t="shared" si="2837"/>
        <v>22294.477843135319</v>
      </c>
      <c r="BW221" s="6">
        <f t="shared" si="2607"/>
        <v>6814.3333333333521</v>
      </c>
      <c r="BX221" s="11">
        <f t="shared" si="2838"/>
        <v>22294.477843135319</v>
      </c>
      <c r="BY221" s="82">
        <f t="shared" si="2607"/>
        <v>6814.3333333333521</v>
      </c>
      <c r="BZ221" s="11">
        <f t="shared" si="2839"/>
        <v>22294.477843135319</v>
      </c>
      <c r="CA221" s="4"/>
    </row>
    <row r="222" spans="1:79">
      <c r="A222" s="1" t="str">
        <f t="shared" si="2840"/>
        <v/>
      </c>
      <c r="B222" s="1">
        <f t="shared" si="2673"/>
        <v>216</v>
      </c>
      <c r="C222" s="13">
        <f t="shared" si="2687"/>
        <v>0</v>
      </c>
      <c r="D222" s="2">
        <f t="shared" si="2688"/>
        <v>0</v>
      </c>
      <c r="E222" s="15">
        <f t="shared" si="2644"/>
        <v>0</v>
      </c>
      <c r="F222" s="15">
        <f t="shared" si="2124"/>
        <v>0</v>
      </c>
      <c r="G222" s="21">
        <f t="shared" si="2125"/>
        <v>0</v>
      </c>
      <c r="H222" s="19">
        <f>'rent cash flow (do not modify)'!D221</f>
        <v>37000</v>
      </c>
      <c r="I222" s="22">
        <f>'rent cash flow (do not modify)'!E221</f>
        <v>37000</v>
      </c>
      <c r="J222" s="21">
        <f t="shared" si="2674"/>
        <v>5921.5221568646793</v>
      </c>
      <c r="K222" s="15">
        <f t="shared" si="2689"/>
        <v>416.66666666666669</v>
      </c>
      <c r="L222" s="15">
        <f t="shared" si="2690"/>
        <v>83.333333333333329</v>
      </c>
      <c r="M222" s="16">
        <f t="shared" si="2691"/>
        <v>166.66666666666666</v>
      </c>
      <c r="N222" s="15">
        <f t="shared" si="2692"/>
        <v>83.333333333333329</v>
      </c>
      <c r="O222" s="7">
        <f t="shared" si="2126"/>
        <v>10999.999999999998</v>
      </c>
      <c r="P222" s="15">
        <f t="shared" si="2645"/>
        <v>28966</v>
      </c>
      <c r="Q222" s="21">
        <f t="shared" si="2646"/>
        <v>22294.477843135319</v>
      </c>
      <c r="R222" s="4"/>
      <c r="S222" s="6">
        <f t="shared" si="2693"/>
        <v>6844.7500000000191</v>
      </c>
      <c r="T222" s="10"/>
      <c r="U222" s="6">
        <f t="shared" si="2693"/>
        <v>6844.7500000000191</v>
      </c>
      <c r="W222" s="6">
        <f t="shared" si="2693"/>
        <v>6844.7500000000191</v>
      </c>
      <c r="Y222" s="6">
        <f t="shared" si="2694"/>
        <v>6844.7500000000191</v>
      </c>
      <c r="AA222" s="6">
        <f t="shared" ref="AA222:AC222" si="2961">AA221+(365/12)</f>
        <v>6844.7500000000191</v>
      </c>
      <c r="AC222" s="6">
        <f t="shared" si="2961"/>
        <v>6844.7500000000191</v>
      </c>
      <c r="AE222" s="6">
        <f t="shared" ref="AE222:AG222" si="2962">AE221+(365/12)</f>
        <v>6844.7500000000191</v>
      </c>
      <c r="AG222" s="6">
        <f t="shared" si="2962"/>
        <v>6844.7500000000191</v>
      </c>
      <c r="AI222" s="6">
        <f t="shared" ref="AI222:AK222" si="2963">AI221+(365/12)</f>
        <v>6844.7500000000191</v>
      </c>
      <c r="AK222" s="6">
        <f t="shared" si="2963"/>
        <v>6844.7500000000191</v>
      </c>
      <c r="AM222" s="6">
        <f t="shared" ref="AM222:AO222" si="2964">AM221+(365/12)</f>
        <v>6844.7500000000191</v>
      </c>
      <c r="AO222" s="6">
        <f t="shared" si="2964"/>
        <v>6844.7500000000191</v>
      </c>
      <c r="AQ222" s="6">
        <f t="shared" ref="AQ222:AS222" si="2965">AQ221+(365/12)</f>
        <v>6844.7500000000191</v>
      </c>
      <c r="AS222" s="6">
        <f t="shared" si="2965"/>
        <v>6844.7500000000191</v>
      </c>
      <c r="AU222" s="6">
        <f t="shared" ref="AU222:AW222" si="2966">AU221+(365/12)</f>
        <v>6844.7500000000191</v>
      </c>
      <c r="AW222" s="6">
        <f t="shared" si="2966"/>
        <v>6844.7500000000191</v>
      </c>
      <c r="AY222" s="6">
        <f t="shared" ref="AY222:BA222" si="2967">AY221+(365/12)</f>
        <v>6844.7500000000191</v>
      </c>
      <c r="BA222" s="6">
        <f t="shared" si="2967"/>
        <v>6844.7500000000191</v>
      </c>
      <c r="BB222" s="11">
        <f t="shared" si="2822"/>
        <v>22294.477843135319</v>
      </c>
      <c r="BC222" s="6">
        <f t="shared" ref="BC222:BE222" si="2968">BC221+(365/12)</f>
        <v>6844.7500000000191</v>
      </c>
      <c r="BD222" s="11">
        <f t="shared" si="2824"/>
        <v>22294.477843135319</v>
      </c>
      <c r="BE222" s="6">
        <f t="shared" si="2968"/>
        <v>6844.7500000000191</v>
      </c>
      <c r="BF222" s="11">
        <f t="shared" si="2825"/>
        <v>22294.477843135319</v>
      </c>
      <c r="BG222" s="6">
        <f t="shared" ref="BG222:BI222" si="2969">BG221+(365/12)</f>
        <v>6844.7500000000191</v>
      </c>
      <c r="BH222" s="11">
        <f t="shared" si="2827"/>
        <v>22294.477843135319</v>
      </c>
      <c r="BI222" s="6">
        <f t="shared" si="2969"/>
        <v>6844.7500000000191</v>
      </c>
      <c r="BJ222" s="11">
        <f t="shared" si="2828"/>
        <v>22294.477843135319</v>
      </c>
      <c r="BK222" s="6">
        <f t="shared" ref="BK222:BM222" si="2970">BK221+(365/12)</f>
        <v>6844.7500000000191</v>
      </c>
      <c r="BL222" s="11">
        <f t="shared" si="2830"/>
        <v>22294.477843135319</v>
      </c>
      <c r="BM222" s="6">
        <f t="shared" si="2970"/>
        <v>6844.7500000000191</v>
      </c>
      <c r="BN222" s="11">
        <f t="shared" si="2831"/>
        <v>22294.477843135319</v>
      </c>
      <c r="BO222" s="6">
        <f t="shared" ref="BO222:BQ222" si="2971">BO221+(365/12)</f>
        <v>6844.7500000000191</v>
      </c>
      <c r="BP222" s="11">
        <f t="shared" si="2833"/>
        <v>22294.477843135319</v>
      </c>
      <c r="BQ222" s="6">
        <f t="shared" si="2971"/>
        <v>6844.7500000000191</v>
      </c>
      <c r="BR222" s="11">
        <f t="shared" si="2834"/>
        <v>22294.477843135319</v>
      </c>
      <c r="BS222" s="6">
        <f t="shared" ref="BS222:BU222" si="2972">BS221+(365/12)</f>
        <v>6844.7500000000191</v>
      </c>
      <c r="BT222" s="11">
        <f t="shared" si="2836"/>
        <v>22294.477843135319</v>
      </c>
      <c r="BU222" s="6">
        <f t="shared" si="2972"/>
        <v>6844.7500000000191</v>
      </c>
      <c r="BV222" s="11">
        <f t="shared" si="2837"/>
        <v>22294.477843135319</v>
      </c>
      <c r="BW222" s="6">
        <f t="shared" si="2607"/>
        <v>6844.7500000000191</v>
      </c>
      <c r="BX222" s="11">
        <f t="shared" si="2838"/>
        <v>22294.477843135319</v>
      </c>
      <c r="BY222" s="82">
        <f t="shared" si="2607"/>
        <v>6844.7500000000191</v>
      </c>
      <c r="BZ222" s="11">
        <f t="shared" si="2839"/>
        <v>22294.477843135319</v>
      </c>
      <c r="CA222" s="4"/>
    </row>
    <row r="223" spans="1:79">
      <c r="A223" s="18">
        <f t="shared" si="2840"/>
        <v>19</v>
      </c>
      <c r="B223" s="18">
        <f t="shared" si="2673"/>
        <v>217</v>
      </c>
      <c r="C223" s="19">
        <f t="shared" si="2687"/>
        <v>0</v>
      </c>
      <c r="D223" s="22">
        <f t="shared" si="2688"/>
        <v>0</v>
      </c>
      <c r="E223" s="22">
        <f t="shared" si="2644"/>
        <v>0</v>
      </c>
      <c r="F223" s="22">
        <f t="shared" si="2124"/>
        <v>0</v>
      </c>
      <c r="G223" s="23">
        <f t="shared" si="2125"/>
        <v>0</v>
      </c>
      <c r="H223" s="19">
        <f>'rent cash flow (do not modify)'!D222</f>
        <v>37000</v>
      </c>
      <c r="I223" s="22">
        <f>'rent cash flow (do not modify)'!E222</f>
        <v>37000</v>
      </c>
      <c r="J223" s="23">
        <f t="shared" si="2674"/>
        <v>5980.7373784333258</v>
      </c>
      <c r="K223" s="22">
        <f t="shared" si="2689"/>
        <v>416.66666666666669</v>
      </c>
      <c r="L223" s="22">
        <f t="shared" si="2690"/>
        <v>83.333333333333329</v>
      </c>
      <c r="M223" s="19">
        <f t="shared" si="2691"/>
        <v>166.66666666666666</v>
      </c>
      <c r="N223" s="22">
        <f t="shared" si="2692"/>
        <v>83.333333333333329</v>
      </c>
      <c r="O223" s="18">
        <f t="shared" si="2126"/>
        <v>10999.999999999998</v>
      </c>
      <c r="P223" s="22">
        <f t="shared" si="2645"/>
        <v>28966</v>
      </c>
      <c r="Q223" s="23">
        <f t="shared" si="2646"/>
        <v>22235.262621566675</v>
      </c>
      <c r="R223" s="4"/>
      <c r="S223" s="6">
        <f t="shared" si="2693"/>
        <v>6875.1666666666861</v>
      </c>
      <c r="T223" s="20"/>
      <c r="U223" s="6">
        <f t="shared" si="2693"/>
        <v>6875.1666666666861</v>
      </c>
      <c r="V223" s="20"/>
      <c r="W223" s="6">
        <f t="shared" si="2693"/>
        <v>6875.1666666666861</v>
      </c>
      <c r="X223" s="20"/>
      <c r="Y223" s="6">
        <f t="shared" si="2694"/>
        <v>6875.1666666666861</v>
      </c>
      <c r="Z223" s="20"/>
      <c r="AA223" s="6">
        <f t="shared" ref="AA223:AC223" si="2973">AA222+(365/12)</f>
        <v>6875.1666666666861</v>
      </c>
      <c r="AB223" s="20"/>
      <c r="AC223" s="6">
        <f t="shared" si="2973"/>
        <v>6875.1666666666861</v>
      </c>
      <c r="AD223" s="20"/>
      <c r="AE223" s="6">
        <f t="shared" ref="AE223:AG223" si="2974">AE222+(365/12)</f>
        <v>6875.1666666666861</v>
      </c>
      <c r="AF223" s="20"/>
      <c r="AG223" s="6">
        <f t="shared" si="2974"/>
        <v>6875.1666666666861</v>
      </c>
      <c r="AH223" s="20"/>
      <c r="AI223" s="6">
        <f t="shared" ref="AI223:AK223" si="2975">AI222+(365/12)</f>
        <v>6875.1666666666861</v>
      </c>
      <c r="AJ223" s="20"/>
      <c r="AK223" s="6">
        <f t="shared" si="2975"/>
        <v>6875.1666666666861</v>
      </c>
      <c r="AL223" s="20"/>
      <c r="AM223" s="6">
        <f t="shared" ref="AM223:AO223" si="2976">AM222+(365/12)</f>
        <v>6875.1666666666861</v>
      </c>
      <c r="AN223" s="20"/>
      <c r="AO223" s="6">
        <f t="shared" si="2976"/>
        <v>6875.1666666666861</v>
      </c>
      <c r="AP223" s="20"/>
      <c r="AQ223" s="6">
        <f t="shared" ref="AQ223:AS223" si="2977">AQ222+(365/12)</f>
        <v>6875.1666666666861</v>
      </c>
      <c r="AR223" s="20"/>
      <c r="AS223" s="6">
        <f t="shared" si="2977"/>
        <v>6875.1666666666861</v>
      </c>
      <c r="AT223" s="20"/>
      <c r="AU223" s="6">
        <f t="shared" ref="AU223:AW223" si="2978">AU222+(365/12)</f>
        <v>6875.1666666666861</v>
      </c>
      <c r="AV223" s="20"/>
      <c r="AW223" s="6">
        <f t="shared" si="2978"/>
        <v>6875.1666666666861</v>
      </c>
      <c r="AX223" s="20"/>
      <c r="AY223" s="6">
        <f t="shared" ref="AY223:BA223" si="2979">AY222+(365/12)</f>
        <v>6875.1666666666861</v>
      </c>
      <c r="AZ223" s="20"/>
      <c r="BA223" s="6">
        <f t="shared" si="2979"/>
        <v>6875.1666666666861</v>
      </c>
      <c r="BB223" s="20">
        <f>value*(1+appr)^(A223-1)-C223-IF((A223-1)&lt;=penaltyy,sqft*pamt,0)</f>
        <v>27799586.567461189</v>
      </c>
      <c r="BC223" s="6">
        <f t="shared" ref="BC223:BE223" si="2980">BC222+(365/12)</f>
        <v>6875.1666666666861</v>
      </c>
      <c r="BD223" s="20">
        <f t="shared" ref="BD223:BD234" si="2981">Q223</f>
        <v>22235.262621566675</v>
      </c>
      <c r="BE223" s="6">
        <f t="shared" si="2980"/>
        <v>6875.1666666666861</v>
      </c>
      <c r="BF223" s="20">
        <f t="shared" ref="BF223:BF234" si="2982">Q223</f>
        <v>22235.262621566675</v>
      </c>
      <c r="BG223" s="6">
        <f t="shared" ref="BG223:BI223" si="2983">BG222+(365/12)</f>
        <v>6875.1666666666861</v>
      </c>
      <c r="BH223" s="20">
        <f t="shared" ref="BH223:BH234" si="2984">Q223</f>
        <v>22235.262621566675</v>
      </c>
      <c r="BI223" s="6">
        <f t="shared" si="2983"/>
        <v>6875.1666666666861</v>
      </c>
      <c r="BJ223" s="20">
        <f t="shared" ref="BJ223:BJ234" si="2985">Q223</f>
        <v>22235.262621566675</v>
      </c>
      <c r="BK223" s="6">
        <f t="shared" ref="BK223:BM223" si="2986">BK222+(365/12)</f>
        <v>6875.1666666666861</v>
      </c>
      <c r="BL223" s="20">
        <f t="shared" ref="BL223:BL234" si="2987">Q223</f>
        <v>22235.262621566675</v>
      </c>
      <c r="BM223" s="6">
        <f t="shared" si="2986"/>
        <v>6875.1666666666861</v>
      </c>
      <c r="BN223" s="20">
        <f t="shared" ref="BN223:BN234" si="2988">Q223</f>
        <v>22235.262621566675</v>
      </c>
      <c r="BO223" s="6">
        <f t="shared" ref="BO223:BQ223" si="2989">BO222+(365/12)</f>
        <v>6875.1666666666861</v>
      </c>
      <c r="BP223" s="20">
        <f t="shared" ref="BP223:BP234" si="2990">Q223</f>
        <v>22235.262621566675</v>
      </c>
      <c r="BQ223" s="6">
        <f t="shared" si="2989"/>
        <v>6875.1666666666861</v>
      </c>
      <c r="BR223" s="20">
        <f t="shared" ref="BR223:BR234" si="2991">Q223</f>
        <v>22235.262621566675</v>
      </c>
      <c r="BS223" s="6">
        <f t="shared" ref="BS223:BU223" si="2992">BS222+(365/12)</f>
        <v>6875.1666666666861</v>
      </c>
      <c r="BT223" s="20">
        <f t="shared" ref="BT223:BT234" si="2993">Q223</f>
        <v>22235.262621566675</v>
      </c>
      <c r="BU223" s="6">
        <f t="shared" si="2992"/>
        <v>6875.1666666666861</v>
      </c>
      <c r="BV223" s="20">
        <f t="shared" ref="BV223:BV234" si="2994">Q223</f>
        <v>22235.262621566675</v>
      </c>
      <c r="BW223" s="6">
        <f t="shared" si="2607"/>
        <v>6875.1666666666861</v>
      </c>
      <c r="BX223" s="20">
        <f t="shared" ref="BX223:BX234" si="2995">Q223</f>
        <v>22235.262621566675</v>
      </c>
      <c r="BY223" s="82">
        <f t="shared" si="2607"/>
        <v>6875.1666666666861</v>
      </c>
      <c r="BZ223" s="20">
        <f t="shared" ref="BZ223:BZ234" si="2996">Q223</f>
        <v>22235.262621566675</v>
      </c>
      <c r="CA223" s="4"/>
    </row>
    <row r="224" spans="1:79">
      <c r="A224" s="1" t="str">
        <f t="shared" si="2840"/>
        <v/>
      </c>
      <c r="B224" s="1">
        <f t="shared" si="2673"/>
        <v>218</v>
      </c>
      <c r="C224" s="13">
        <f t="shared" si="2687"/>
        <v>0</v>
      </c>
      <c r="D224" s="2">
        <f t="shared" si="2688"/>
        <v>0</v>
      </c>
      <c r="E224" s="15">
        <f t="shared" si="2644"/>
        <v>0</v>
      </c>
      <c r="F224" s="15">
        <f t="shared" ref="F224:F287" si="2997">D224-E224</f>
        <v>0</v>
      </c>
      <c r="G224" s="21">
        <f t="shared" ref="G224:G287" si="2998">E224</f>
        <v>0</v>
      </c>
      <c r="H224" s="19">
        <f>'rent cash flow (do not modify)'!D223</f>
        <v>37000</v>
      </c>
      <c r="I224" s="22">
        <f>'rent cash flow (do not modify)'!E223</f>
        <v>37000</v>
      </c>
      <c r="J224" s="21">
        <f t="shared" si="2674"/>
        <v>5980.7373784333258</v>
      </c>
      <c r="K224" s="15">
        <f t="shared" si="2689"/>
        <v>416.66666666666669</v>
      </c>
      <c r="L224" s="15">
        <f t="shared" si="2690"/>
        <v>83.333333333333329</v>
      </c>
      <c r="M224" s="16">
        <f t="shared" si="2691"/>
        <v>166.66666666666666</v>
      </c>
      <c r="N224" s="15">
        <f t="shared" si="2692"/>
        <v>83.333333333333329</v>
      </c>
      <c r="O224" s="7">
        <f t="shared" ref="O224:O287" si="2999">(I224-L224-M224-N224)*30%</f>
        <v>10999.999999999998</v>
      </c>
      <c r="P224" s="15">
        <f t="shared" si="2645"/>
        <v>28966</v>
      </c>
      <c r="Q224" s="21">
        <f t="shared" si="2646"/>
        <v>22235.262621566675</v>
      </c>
      <c r="R224" s="4"/>
      <c r="S224" s="6">
        <f t="shared" si="2693"/>
        <v>6905.583333333353</v>
      </c>
      <c r="T224" s="10"/>
      <c r="U224" s="6">
        <f t="shared" si="2693"/>
        <v>6905.583333333353</v>
      </c>
      <c r="W224" s="6">
        <f t="shared" si="2693"/>
        <v>6905.583333333353</v>
      </c>
      <c r="Y224" s="6">
        <f t="shared" si="2694"/>
        <v>6905.583333333353</v>
      </c>
      <c r="AA224" s="6">
        <f t="shared" ref="AA224:AC224" si="3000">AA223+(365/12)</f>
        <v>6905.583333333353</v>
      </c>
      <c r="AC224" s="6">
        <f t="shared" si="3000"/>
        <v>6905.583333333353</v>
      </c>
      <c r="AE224" s="6">
        <f t="shared" ref="AE224:AG224" si="3001">AE223+(365/12)</f>
        <v>6905.583333333353</v>
      </c>
      <c r="AG224" s="6">
        <f t="shared" si="3001"/>
        <v>6905.583333333353</v>
      </c>
      <c r="AI224" s="6">
        <f t="shared" ref="AI224:AK224" si="3002">AI223+(365/12)</f>
        <v>6905.583333333353</v>
      </c>
      <c r="AK224" s="6">
        <f t="shared" si="3002"/>
        <v>6905.583333333353</v>
      </c>
      <c r="AM224" s="6">
        <f t="shared" ref="AM224:AO224" si="3003">AM223+(365/12)</f>
        <v>6905.583333333353</v>
      </c>
      <c r="AO224" s="6">
        <f t="shared" si="3003"/>
        <v>6905.583333333353</v>
      </c>
      <c r="AQ224" s="6">
        <f t="shared" ref="AQ224:AS224" si="3004">AQ223+(365/12)</f>
        <v>6905.583333333353</v>
      </c>
      <c r="AS224" s="6">
        <f t="shared" si="3004"/>
        <v>6905.583333333353</v>
      </c>
      <c r="AU224" s="6">
        <f t="shared" ref="AU224:AW224" si="3005">AU223+(365/12)</f>
        <v>6905.583333333353</v>
      </c>
      <c r="AW224" s="6">
        <f t="shared" si="3005"/>
        <v>6905.583333333353</v>
      </c>
      <c r="AY224" s="6">
        <f t="shared" ref="AY224:BA224" si="3006">AY223+(365/12)</f>
        <v>6905.583333333353</v>
      </c>
      <c r="BA224" s="6">
        <f t="shared" si="3006"/>
        <v>6905.583333333353</v>
      </c>
      <c r="BC224" s="6">
        <f t="shared" ref="BC224:BE224" si="3007">BC223+(365/12)</f>
        <v>6905.583333333353</v>
      </c>
      <c r="BD224" s="11">
        <f t="shared" si="2981"/>
        <v>22235.262621566675</v>
      </c>
      <c r="BE224" s="6">
        <f t="shared" si="3007"/>
        <v>6905.583333333353</v>
      </c>
      <c r="BF224" s="11">
        <f t="shared" si="2982"/>
        <v>22235.262621566675</v>
      </c>
      <c r="BG224" s="6">
        <f t="shared" ref="BG224:BI224" si="3008">BG223+(365/12)</f>
        <v>6905.583333333353</v>
      </c>
      <c r="BH224" s="11">
        <f t="shared" si="2984"/>
        <v>22235.262621566675</v>
      </c>
      <c r="BI224" s="6">
        <f t="shared" si="3008"/>
        <v>6905.583333333353</v>
      </c>
      <c r="BJ224" s="11">
        <f t="shared" si="2985"/>
        <v>22235.262621566675</v>
      </c>
      <c r="BK224" s="6">
        <f t="shared" ref="BK224:BM224" si="3009">BK223+(365/12)</f>
        <v>6905.583333333353</v>
      </c>
      <c r="BL224" s="11">
        <f t="shared" si="2987"/>
        <v>22235.262621566675</v>
      </c>
      <c r="BM224" s="6">
        <f t="shared" si="3009"/>
        <v>6905.583333333353</v>
      </c>
      <c r="BN224" s="11">
        <f t="shared" si="2988"/>
        <v>22235.262621566675</v>
      </c>
      <c r="BO224" s="6">
        <f t="shared" ref="BO224:BQ224" si="3010">BO223+(365/12)</f>
        <v>6905.583333333353</v>
      </c>
      <c r="BP224" s="11">
        <f t="shared" si="2990"/>
        <v>22235.262621566675</v>
      </c>
      <c r="BQ224" s="6">
        <f t="shared" si="3010"/>
        <v>6905.583333333353</v>
      </c>
      <c r="BR224" s="11">
        <f t="shared" si="2991"/>
        <v>22235.262621566675</v>
      </c>
      <c r="BS224" s="6">
        <f t="shared" ref="BS224:BU224" si="3011">BS223+(365/12)</f>
        <v>6905.583333333353</v>
      </c>
      <c r="BT224" s="11">
        <f t="shared" si="2993"/>
        <v>22235.262621566675</v>
      </c>
      <c r="BU224" s="6">
        <f t="shared" si="3011"/>
        <v>6905.583333333353</v>
      </c>
      <c r="BV224" s="11">
        <f t="shared" si="2994"/>
        <v>22235.262621566675</v>
      </c>
      <c r="BW224" s="6">
        <f t="shared" si="2607"/>
        <v>6905.583333333353</v>
      </c>
      <c r="BX224" s="11">
        <f t="shared" si="2995"/>
        <v>22235.262621566675</v>
      </c>
      <c r="BY224" s="82">
        <f t="shared" si="2607"/>
        <v>6905.583333333353</v>
      </c>
      <c r="BZ224" s="11">
        <f t="shared" si="2996"/>
        <v>22235.262621566675</v>
      </c>
      <c r="CA224" s="4"/>
    </row>
    <row r="225" spans="1:79">
      <c r="A225" s="1" t="str">
        <f t="shared" si="2840"/>
        <v/>
      </c>
      <c r="B225" s="1">
        <f t="shared" si="2673"/>
        <v>219</v>
      </c>
      <c r="C225" s="13">
        <f t="shared" si="2687"/>
        <v>0</v>
      </c>
      <c r="D225" s="2">
        <f t="shared" si="2688"/>
        <v>0</v>
      </c>
      <c r="E225" s="15">
        <f t="shared" si="2644"/>
        <v>0</v>
      </c>
      <c r="F225" s="15">
        <f t="shared" si="2997"/>
        <v>0</v>
      </c>
      <c r="G225" s="21">
        <f t="shared" si="2998"/>
        <v>0</v>
      </c>
      <c r="H225" s="19">
        <f>'rent cash flow (do not modify)'!D224</f>
        <v>37000</v>
      </c>
      <c r="I225" s="22">
        <f>'rent cash flow (do not modify)'!E224</f>
        <v>37000</v>
      </c>
      <c r="J225" s="21">
        <f t="shared" si="2674"/>
        <v>5980.7373784333258</v>
      </c>
      <c r="K225" s="15">
        <f t="shared" si="2689"/>
        <v>416.66666666666669</v>
      </c>
      <c r="L225" s="15">
        <f t="shared" si="2690"/>
        <v>83.333333333333329</v>
      </c>
      <c r="M225" s="16">
        <f t="shared" si="2691"/>
        <v>166.66666666666666</v>
      </c>
      <c r="N225" s="15">
        <f t="shared" si="2692"/>
        <v>83.333333333333329</v>
      </c>
      <c r="O225" s="7">
        <f t="shared" si="2999"/>
        <v>10999.999999999998</v>
      </c>
      <c r="P225" s="15">
        <f t="shared" si="2645"/>
        <v>28966</v>
      </c>
      <c r="Q225" s="21">
        <f t="shared" si="2646"/>
        <v>22235.262621566675</v>
      </c>
      <c r="R225" s="4"/>
      <c r="S225" s="6">
        <f t="shared" si="2693"/>
        <v>6936.00000000002</v>
      </c>
      <c r="T225" s="10"/>
      <c r="U225" s="6">
        <f t="shared" si="2693"/>
        <v>6936.00000000002</v>
      </c>
      <c r="W225" s="6">
        <f t="shared" si="2693"/>
        <v>6936.00000000002</v>
      </c>
      <c r="Y225" s="6">
        <f t="shared" si="2694"/>
        <v>6936.00000000002</v>
      </c>
      <c r="AA225" s="6">
        <f t="shared" ref="AA225:AC225" si="3012">AA224+(365/12)</f>
        <v>6936.00000000002</v>
      </c>
      <c r="AC225" s="6">
        <f t="shared" si="3012"/>
        <v>6936.00000000002</v>
      </c>
      <c r="AE225" s="6">
        <f t="shared" ref="AE225:AG225" si="3013">AE224+(365/12)</f>
        <v>6936.00000000002</v>
      </c>
      <c r="AG225" s="6">
        <f t="shared" si="3013"/>
        <v>6936.00000000002</v>
      </c>
      <c r="AI225" s="6">
        <f t="shared" ref="AI225:AK225" si="3014">AI224+(365/12)</f>
        <v>6936.00000000002</v>
      </c>
      <c r="AK225" s="6">
        <f t="shared" si="3014"/>
        <v>6936.00000000002</v>
      </c>
      <c r="AM225" s="6">
        <f t="shared" ref="AM225:AO225" si="3015">AM224+(365/12)</f>
        <v>6936.00000000002</v>
      </c>
      <c r="AO225" s="6">
        <f t="shared" si="3015"/>
        <v>6936.00000000002</v>
      </c>
      <c r="AQ225" s="6">
        <f t="shared" ref="AQ225:AS225" si="3016">AQ224+(365/12)</f>
        <v>6936.00000000002</v>
      </c>
      <c r="AS225" s="6">
        <f t="shared" si="3016"/>
        <v>6936.00000000002</v>
      </c>
      <c r="AU225" s="6">
        <f t="shared" ref="AU225:AW225" si="3017">AU224+(365/12)</f>
        <v>6936.00000000002</v>
      </c>
      <c r="AW225" s="6">
        <f t="shared" si="3017"/>
        <v>6936.00000000002</v>
      </c>
      <c r="AY225" s="6">
        <f t="shared" ref="AY225:BA225" si="3018">AY224+(365/12)</f>
        <v>6936.00000000002</v>
      </c>
      <c r="BA225" s="6">
        <f t="shared" si="3018"/>
        <v>6936.00000000002</v>
      </c>
      <c r="BC225" s="6">
        <f t="shared" ref="BC225:BE225" si="3019">BC224+(365/12)</f>
        <v>6936.00000000002</v>
      </c>
      <c r="BD225" s="11">
        <f t="shared" si="2981"/>
        <v>22235.262621566675</v>
      </c>
      <c r="BE225" s="6">
        <f t="shared" si="3019"/>
        <v>6936.00000000002</v>
      </c>
      <c r="BF225" s="11">
        <f t="shared" si="2982"/>
        <v>22235.262621566675</v>
      </c>
      <c r="BG225" s="6">
        <f t="shared" ref="BG225:BI225" si="3020">BG224+(365/12)</f>
        <v>6936.00000000002</v>
      </c>
      <c r="BH225" s="11">
        <f t="shared" si="2984"/>
        <v>22235.262621566675</v>
      </c>
      <c r="BI225" s="6">
        <f t="shared" si="3020"/>
        <v>6936.00000000002</v>
      </c>
      <c r="BJ225" s="11">
        <f t="shared" si="2985"/>
        <v>22235.262621566675</v>
      </c>
      <c r="BK225" s="6">
        <f t="shared" ref="BK225:BM225" si="3021">BK224+(365/12)</f>
        <v>6936.00000000002</v>
      </c>
      <c r="BL225" s="11">
        <f t="shared" si="2987"/>
        <v>22235.262621566675</v>
      </c>
      <c r="BM225" s="6">
        <f t="shared" si="3021"/>
        <v>6936.00000000002</v>
      </c>
      <c r="BN225" s="11">
        <f t="shared" si="2988"/>
        <v>22235.262621566675</v>
      </c>
      <c r="BO225" s="6">
        <f t="shared" ref="BO225:BQ225" si="3022">BO224+(365/12)</f>
        <v>6936.00000000002</v>
      </c>
      <c r="BP225" s="11">
        <f t="shared" si="2990"/>
        <v>22235.262621566675</v>
      </c>
      <c r="BQ225" s="6">
        <f t="shared" si="3022"/>
        <v>6936.00000000002</v>
      </c>
      <c r="BR225" s="11">
        <f t="shared" si="2991"/>
        <v>22235.262621566675</v>
      </c>
      <c r="BS225" s="6">
        <f t="shared" ref="BS225:BU225" si="3023">BS224+(365/12)</f>
        <v>6936.00000000002</v>
      </c>
      <c r="BT225" s="11">
        <f t="shared" si="2993"/>
        <v>22235.262621566675</v>
      </c>
      <c r="BU225" s="6">
        <f t="shared" si="3023"/>
        <v>6936.00000000002</v>
      </c>
      <c r="BV225" s="11">
        <f t="shared" si="2994"/>
        <v>22235.262621566675</v>
      </c>
      <c r="BW225" s="6">
        <f t="shared" si="2607"/>
        <v>6936.00000000002</v>
      </c>
      <c r="BX225" s="11">
        <f t="shared" si="2995"/>
        <v>22235.262621566675</v>
      </c>
      <c r="BY225" s="82">
        <f t="shared" si="2607"/>
        <v>6936.00000000002</v>
      </c>
      <c r="BZ225" s="11">
        <f t="shared" si="2996"/>
        <v>22235.262621566675</v>
      </c>
      <c r="CA225" s="4"/>
    </row>
    <row r="226" spans="1:79">
      <c r="A226" s="1" t="str">
        <f t="shared" si="2840"/>
        <v/>
      </c>
      <c r="B226" s="1">
        <f t="shared" si="2673"/>
        <v>220</v>
      </c>
      <c r="C226" s="13">
        <f t="shared" si="2687"/>
        <v>0</v>
      </c>
      <c r="D226" s="2">
        <f t="shared" si="2688"/>
        <v>0</v>
      </c>
      <c r="E226" s="15">
        <f t="shared" si="2644"/>
        <v>0</v>
      </c>
      <c r="F226" s="15">
        <f t="shared" si="2997"/>
        <v>0</v>
      </c>
      <c r="G226" s="21">
        <f t="shared" si="2998"/>
        <v>0</v>
      </c>
      <c r="H226" s="19">
        <f>'rent cash flow (do not modify)'!D225</f>
        <v>37000</v>
      </c>
      <c r="I226" s="22">
        <f>'rent cash flow (do not modify)'!E225</f>
        <v>37000</v>
      </c>
      <c r="J226" s="21">
        <f t="shared" si="2674"/>
        <v>5980.7373784333258</v>
      </c>
      <c r="K226" s="15">
        <f t="shared" si="2689"/>
        <v>416.66666666666669</v>
      </c>
      <c r="L226" s="15">
        <f t="shared" si="2690"/>
        <v>83.333333333333329</v>
      </c>
      <c r="M226" s="16">
        <f t="shared" si="2691"/>
        <v>166.66666666666666</v>
      </c>
      <c r="N226" s="15">
        <f t="shared" si="2692"/>
        <v>83.333333333333329</v>
      </c>
      <c r="O226" s="7">
        <f t="shared" si="2999"/>
        <v>10999.999999999998</v>
      </c>
      <c r="P226" s="15">
        <f t="shared" si="2645"/>
        <v>28966</v>
      </c>
      <c r="Q226" s="21">
        <f t="shared" si="2646"/>
        <v>22235.262621566675</v>
      </c>
      <c r="R226" s="4"/>
      <c r="S226" s="6">
        <f t="shared" si="2693"/>
        <v>6966.416666666687</v>
      </c>
      <c r="T226" s="10"/>
      <c r="U226" s="6">
        <f t="shared" si="2693"/>
        <v>6966.416666666687</v>
      </c>
      <c r="W226" s="6">
        <f t="shared" si="2693"/>
        <v>6966.416666666687</v>
      </c>
      <c r="Y226" s="6">
        <f t="shared" si="2694"/>
        <v>6966.416666666687</v>
      </c>
      <c r="AA226" s="6">
        <f t="shared" ref="AA226:AC226" si="3024">AA225+(365/12)</f>
        <v>6966.416666666687</v>
      </c>
      <c r="AC226" s="6">
        <f t="shared" si="3024"/>
        <v>6966.416666666687</v>
      </c>
      <c r="AE226" s="6">
        <f t="shared" ref="AE226:AG226" si="3025">AE225+(365/12)</f>
        <v>6966.416666666687</v>
      </c>
      <c r="AG226" s="6">
        <f t="shared" si="3025"/>
        <v>6966.416666666687</v>
      </c>
      <c r="AI226" s="6">
        <f t="shared" ref="AI226:AK226" si="3026">AI225+(365/12)</f>
        <v>6966.416666666687</v>
      </c>
      <c r="AK226" s="6">
        <f t="shared" si="3026"/>
        <v>6966.416666666687</v>
      </c>
      <c r="AM226" s="6">
        <f t="shared" ref="AM226:AO226" si="3027">AM225+(365/12)</f>
        <v>6966.416666666687</v>
      </c>
      <c r="AO226" s="6">
        <f t="shared" si="3027"/>
        <v>6966.416666666687</v>
      </c>
      <c r="AQ226" s="6">
        <f t="shared" ref="AQ226:AS226" si="3028">AQ225+(365/12)</f>
        <v>6966.416666666687</v>
      </c>
      <c r="AS226" s="6">
        <f t="shared" si="3028"/>
        <v>6966.416666666687</v>
      </c>
      <c r="AU226" s="6">
        <f t="shared" ref="AU226:AW226" si="3029">AU225+(365/12)</f>
        <v>6966.416666666687</v>
      </c>
      <c r="AW226" s="6">
        <f t="shared" si="3029"/>
        <v>6966.416666666687</v>
      </c>
      <c r="AY226" s="6">
        <f t="shared" ref="AY226:BA226" si="3030">AY225+(365/12)</f>
        <v>6966.416666666687</v>
      </c>
      <c r="BA226" s="6">
        <f t="shared" si="3030"/>
        <v>6966.416666666687</v>
      </c>
      <c r="BC226" s="6">
        <f t="shared" ref="BC226:BE226" si="3031">BC225+(365/12)</f>
        <v>6966.416666666687</v>
      </c>
      <c r="BD226" s="11">
        <f t="shared" si="2981"/>
        <v>22235.262621566675</v>
      </c>
      <c r="BE226" s="6">
        <f t="shared" si="3031"/>
        <v>6966.416666666687</v>
      </c>
      <c r="BF226" s="11">
        <f t="shared" si="2982"/>
        <v>22235.262621566675</v>
      </c>
      <c r="BG226" s="6">
        <f t="shared" ref="BG226:BI226" si="3032">BG225+(365/12)</f>
        <v>6966.416666666687</v>
      </c>
      <c r="BH226" s="11">
        <f t="shared" si="2984"/>
        <v>22235.262621566675</v>
      </c>
      <c r="BI226" s="6">
        <f t="shared" si="3032"/>
        <v>6966.416666666687</v>
      </c>
      <c r="BJ226" s="11">
        <f t="shared" si="2985"/>
        <v>22235.262621566675</v>
      </c>
      <c r="BK226" s="6">
        <f t="shared" ref="BK226:BM226" si="3033">BK225+(365/12)</f>
        <v>6966.416666666687</v>
      </c>
      <c r="BL226" s="11">
        <f t="shared" si="2987"/>
        <v>22235.262621566675</v>
      </c>
      <c r="BM226" s="6">
        <f t="shared" si="3033"/>
        <v>6966.416666666687</v>
      </c>
      <c r="BN226" s="11">
        <f t="shared" si="2988"/>
        <v>22235.262621566675</v>
      </c>
      <c r="BO226" s="6">
        <f t="shared" ref="BO226:BQ226" si="3034">BO225+(365/12)</f>
        <v>6966.416666666687</v>
      </c>
      <c r="BP226" s="11">
        <f t="shared" si="2990"/>
        <v>22235.262621566675</v>
      </c>
      <c r="BQ226" s="6">
        <f t="shared" si="3034"/>
        <v>6966.416666666687</v>
      </c>
      <c r="BR226" s="11">
        <f t="shared" si="2991"/>
        <v>22235.262621566675</v>
      </c>
      <c r="BS226" s="6">
        <f t="shared" ref="BS226:BU226" si="3035">BS225+(365/12)</f>
        <v>6966.416666666687</v>
      </c>
      <c r="BT226" s="11">
        <f t="shared" si="2993"/>
        <v>22235.262621566675</v>
      </c>
      <c r="BU226" s="6">
        <f t="shared" si="3035"/>
        <v>6966.416666666687</v>
      </c>
      <c r="BV226" s="11">
        <f t="shared" si="2994"/>
        <v>22235.262621566675</v>
      </c>
      <c r="BW226" s="6">
        <f t="shared" si="2607"/>
        <v>6966.416666666687</v>
      </c>
      <c r="BX226" s="11">
        <f t="shared" si="2995"/>
        <v>22235.262621566675</v>
      </c>
      <c r="BY226" s="82">
        <f t="shared" si="2607"/>
        <v>6966.416666666687</v>
      </c>
      <c r="BZ226" s="11">
        <f t="shared" si="2996"/>
        <v>22235.262621566675</v>
      </c>
      <c r="CA226" s="4"/>
    </row>
    <row r="227" spans="1:79">
      <c r="A227" s="1" t="str">
        <f t="shared" si="2840"/>
        <v/>
      </c>
      <c r="B227" s="1">
        <f t="shared" si="2673"/>
        <v>221</v>
      </c>
      <c r="C227" s="13">
        <f t="shared" si="2687"/>
        <v>0</v>
      </c>
      <c r="D227" s="2">
        <f t="shared" si="2688"/>
        <v>0</v>
      </c>
      <c r="E227" s="15">
        <f t="shared" si="2644"/>
        <v>0</v>
      </c>
      <c r="F227" s="15">
        <f t="shared" si="2997"/>
        <v>0</v>
      </c>
      <c r="G227" s="21">
        <f t="shared" si="2998"/>
        <v>0</v>
      </c>
      <c r="H227" s="19">
        <f>'rent cash flow (do not modify)'!D226</f>
        <v>37000</v>
      </c>
      <c r="I227" s="22">
        <f>'rent cash flow (do not modify)'!E226</f>
        <v>37000</v>
      </c>
      <c r="J227" s="21">
        <f t="shared" si="2674"/>
        <v>5980.7373784333258</v>
      </c>
      <c r="K227" s="15">
        <f t="shared" si="2689"/>
        <v>416.66666666666669</v>
      </c>
      <c r="L227" s="15">
        <f t="shared" si="2690"/>
        <v>83.333333333333329</v>
      </c>
      <c r="M227" s="16">
        <f t="shared" si="2691"/>
        <v>166.66666666666666</v>
      </c>
      <c r="N227" s="15">
        <f t="shared" si="2692"/>
        <v>83.333333333333329</v>
      </c>
      <c r="O227" s="7">
        <f t="shared" si="2999"/>
        <v>10999.999999999998</v>
      </c>
      <c r="P227" s="15">
        <f t="shared" si="2645"/>
        <v>28966</v>
      </c>
      <c r="Q227" s="21">
        <f t="shared" si="2646"/>
        <v>22235.262621566675</v>
      </c>
      <c r="R227" s="4"/>
      <c r="S227" s="6">
        <f t="shared" si="2693"/>
        <v>6996.8333333333539</v>
      </c>
      <c r="T227" s="10"/>
      <c r="U227" s="6">
        <f t="shared" si="2693"/>
        <v>6996.8333333333539</v>
      </c>
      <c r="W227" s="6">
        <f t="shared" si="2693"/>
        <v>6996.8333333333539</v>
      </c>
      <c r="Y227" s="6">
        <f t="shared" si="2694"/>
        <v>6996.8333333333539</v>
      </c>
      <c r="AA227" s="6">
        <f t="shared" ref="AA227:AC227" si="3036">AA226+(365/12)</f>
        <v>6996.8333333333539</v>
      </c>
      <c r="AC227" s="6">
        <f t="shared" si="3036"/>
        <v>6996.8333333333539</v>
      </c>
      <c r="AE227" s="6">
        <f t="shared" ref="AE227:AG227" si="3037">AE226+(365/12)</f>
        <v>6996.8333333333539</v>
      </c>
      <c r="AG227" s="6">
        <f t="shared" si="3037"/>
        <v>6996.8333333333539</v>
      </c>
      <c r="AI227" s="6">
        <f t="shared" ref="AI227:AK227" si="3038">AI226+(365/12)</f>
        <v>6996.8333333333539</v>
      </c>
      <c r="AK227" s="6">
        <f t="shared" si="3038"/>
        <v>6996.8333333333539</v>
      </c>
      <c r="AM227" s="6">
        <f t="shared" ref="AM227:AO227" si="3039">AM226+(365/12)</f>
        <v>6996.8333333333539</v>
      </c>
      <c r="AO227" s="6">
        <f t="shared" si="3039"/>
        <v>6996.8333333333539</v>
      </c>
      <c r="AQ227" s="6">
        <f t="shared" ref="AQ227:AS227" si="3040">AQ226+(365/12)</f>
        <v>6996.8333333333539</v>
      </c>
      <c r="AS227" s="6">
        <f t="shared" si="3040"/>
        <v>6996.8333333333539</v>
      </c>
      <c r="AU227" s="6">
        <f t="shared" ref="AU227:AW227" si="3041">AU226+(365/12)</f>
        <v>6996.8333333333539</v>
      </c>
      <c r="AW227" s="6">
        <f t="shared" si="3041"/>
        <v>6996.8333333333539</v>
      </c>
      <c r="AY227" s="6">
        <f t="shared" ref="AY227:BA227" si="3042">AY226+(365/12)</f>
        <v>6996.8333333333539</v>
      </c>
      <c r="BA227" s="6">
        <f t="shared" si="3042"/>
        <v>6996.8333333333539</v>
      </c>
      <c r="BC227" s="6">
        <f t="shared" ref="BC227:BE227" si="3043">BC226+(365/12)</f>
        <v>6996.8333333333539</v>
      </c>
      <c r="BD227" s="11">
        <f t="shared" si="2981"/>
        <v>22235.262621566675</v>
      </c>
      <c r="BE227" s="6">
        <f t="shared" si="3043"/>
        <v>6996.8333333333539</v>
      </c>
      <c r="BF227" s="11">
        <f t="shared" si="2982"/>
        <v>22235.262621566675</v>
      </c>
      <c r="BG227" s="6">
        <f t="shared" ref="BG227:BI227" si="3044">BG226+(365/12)</f>
        <v>6996.8333333333539</v>
      </c>
      <c r="BH227" s="11">
        <f t="shared" si="2984"/>
        <v>22235.262621566675</v>
      </c>
      <c r="BI227" s="6">
        <f t="shared" si="3044"/>
        <v>6996.8333333333539</v>
      </c>
      <c r="BJ227" s="11">
        <f t="shared" si="2985"/>
        <v>22235.262621566675</v>
      </c>
      <c r="BK227" s="6">
        <f t="shared" ref="BK227:BM227" si="3045">BK226+(365/12)</f>
        <v>6996.8333333333539</v>
      </c>
      <c r="BL227" s="11">
        <f t="shared" si="2987"/>
        <v>22235.262621566675</v>
      </c>
      <c r="BM227" s="6">
        <f t="shared" si="3045"/>
        <v>6996.8333333333539</v>
      </c>
      <c r="BN227" s="11">
        <f t="shared" si="2988"/>
        <v>22235.262621566675</v>
      </c>
      <c r="BO227" s="6">
        <f t="shared" ref="BO227:BQ227" si="3046">BO226+(365/12)</f>
        <v>6996.8333333333539</v>
      </c>
      <c r="BP227" s="11">
        <f t="shared" si="2990"/>
        <v>22235.262621566675</v>
      </c>
      <c r="BQ227" s="6">
        <f t="shared" si="3046"/>
        <v>6996.8333333333539</v>
      </c>
      <c r="BR227" s="11">
        <f t="shared" si="2991"/>
        <v>22235.262621566675</v>
      </c>
      <c r="BS227" s="6">
        <f t="shared" ref="BS227:BU227" si="3047">BS226+(365/12)</f>
        <v>6996.8333333333539</v>
      </c>
      <c r="BT227" s="11">
        <f t="shared" si="2993"/>
        <v>22235.262621566675</v>
      </c>
      <c r="BU227" s="6">
        <f t="shared" si="3047"/>
        <v>6996.8333333333539</v>
      </c>
      <c r="BV227" s="11">
        <f t="shared" si="2994"/>
        <v>22235.262621566675</v>
      </c>
      <c r="BW227" s="6">
        <f t="shared" si="2607"/>
        <v>6996.8333333333539</v>
      </c>
      <c r="BX227" s="11">
        <f t="shared" si="2995"/>
        <v>22235.262621566675</v>
      </c>
      <c r="BY227" s="82">
        <f t="shared" si="2607"/>
        <v>6996.8333333333539</v>
      </c>
      <c r="BZ227" s="11">
        <f t="shared" si="2996"/>
        <v>22235.262621566675</v>
      </c>
      <c r="CA227" s="4"/>
    </row>
    <row r="228" spans="1:79">
      <c r="A228" s="1" t="str">
        <f t="shared" si="2840"/>
        <v/>
      </c>
      <c r="B228" s="1">
        <f t="shared" si="2673"/>
        <v>222</v>
      </c>
      <c r="C228" s="13">
        <f t="shared" si="2687"/>
        <v>0</v>
      </c>
      <c r="D228" s="2">
        <f t="shared" si="2688"/>
        <v>0</v>
      </c>
      <c r="E228" s="15">
        <f t="shared" si="2644"/>
        <v>0</v>
      </c>
      <c r="F228" s="15">
        <f t="shared" si="2997"/>
        <v>0</v>
      </c>
      <c r="G228" s="21">
        <f t="shared" si="2998"/>
        <v>0</v>
      </c>
      <c r="H228" s="19">
        <f>'rent cash flow (do not modify)'!D227</f>
        <v>37000</v>
      </c>
      <c r="I228" s="22">
        <f>'rent cash flow (do not modify)'!E227</f>
        <v>37000</v>
      </c>
      <c r="J228" s="21">
        <f t="shared" si="2674"/>
        <v>5980.7373784333258</v>
      </c>
      <c r="K228" s="15">
        <f t="shared" si="2689"/>
        <v>416.66666666666669</v>
      </c>
      <c r="L228" s="15">
        <f t="shared" si="2690"/>
        <v>83.333333333333329</v>
      </c>
      <c r="M228" s="16">
        <f t="shared" si="2691"/>
        <v>166.66666666666666</v>
      </c>
      <c r="N228" s="15">
        <f t="shared" si="2692"/>
        <v>83.333333333333329</v>
      </c>
      <c r="O228" s="7">
        <f t="shared" si="2999"/>
        <v>10999.999999999998</v>
      </c>
      <c r="P228" s="15">
        <f t="shared" si="2645"/>
        <v>28966</v>
      </c>
      <c r="Q228" s="21">
        <f t="shared" si="2646"/>
        <v>22235.262621566675</v>
      </c>
      <c r="R228" s="4"/>
      <c r="S228" s="6">
        <f t="shared" si="2693"/>
        <v>7027.2500000000209</v>
      </c>
      <c r="T228" s="10"/>
      <c r="U228" s="6">
        <f t="shared" si="2693"/>
        <v>7027.2500000000209</v>
      </c>
      <c r="W228" s="6">
        <f t="shared" si="2693"/>
        <v>7027.2500000000209</v>
      </c>
      <c r="Y228" s="6">
        <f t="shared" si="2694"/>
        <v>7027.2500000000209</v>
      </c>
      <c r="AA228" s="6">
        <f t="shared" ref="AA228:AC228" si="3048">AA227+(365/12)</f>
        <v>7027.2500000000209</v>
      </c>
      <c r="AC228" s="6">
        <f t="shared" si="3048"/>
        <v>7027.2500000000209</v>
      </c>
      <c r="AE228" s="6">
        <f t="shared" ref="AE228:AG228" si="3049">AE227+(365/12)</f>
        <v>7027.2500000000209</v>
      </c>
      <c r="AG228" s="6">
        <f t="shared" si="3049"/>
        <v>7027.2500000000209</v>
      </c>
      <c r="AI228" s="6">
        <f t="shared" ref="AI228:AK228" si="3050">AI227+(365/12)</f>
        <v>7027.2500000000209</v>
      </c>
      <c r="AK228" s="6">
        <f t="shared" si="3050"/>
        <v>7027.2500000000209</v>
      </c>
      <c r="AM228" s="6">
        <f t="shared" ref="AM228:AO228" si="3051">AM227+(365/12)</f>
        <v>7027.2500000000209</v>
      </c>
      <c r="AO228" s="6">
        <f t="shared" si="3051"/>
        <v>7027.2500000000209</v>
      </c>
      <c r="AQ228" s="6">
        <f t="shared" ref="AQ228:AS228" si="3052">AQ227+(365/12)</f>
        <v>7027.2500000000209</v>
      </c>
      <c r="AS228" s="6">
        <f t="shared" si="3052"/>
        <v>7027.2500000000209</v>
      </c>
      <c r="AU228" s="6">
        <f t="shared" ref="AU228:AW228" si="3053">AU227+(365/12)</f>
        <v>7027.2500000000209</v>
      </c>
      <c r="AW228" s="6">
        <f t="shared" si="3053"/>
        <v>7027.2500000000209</v>
      </c>
      <c r="AY228" s="6">
        <f t="shared" ref="AY228:BA228" si="3054">AY227+(365/12)</f>
        <v>7027.2500000000209</v>
      </c>
      <c r="BA228" s="6">
        <f t="shared" si="3054"/>
        <v>7027.2500000000209</v>
      </c>
      <c r="BC228" s="6">
        <f t="shared" ref="BC228:BE228" si="3055">BC227+(365/12)</f>
        <v>7027.2500000000209</v>
      </c>
      <c r="BD228" s="11">
        <f t="shared" si="2981"/>
        <v>22235.262621566675</v>
      </c>
      <c r="BE228" s="6">
        <f t="shared" si="3055"/>
        <v>7027.2500000000209</v>
      </c>
      <c r="BF228" s="11">
        <f t="shared" si="2982"/>
        <v>22235.262621566675</v>
      </c>
      <c r="BG228" s="6">
        <f t="shared" ref="BG228:BI228" si="3056">BG227+(365/12)</f>
        <v>7027.2500000000209</v>
      </c>
      <c r="BH228" s="11">
        <f t="shared" si="2984"/>
        <v>22235.262621566675</v>
      </c>
      <c r="BI228" s="6">
        <f t="shared" si="3056"/>
        <v>7027.2500000000209</v>
      </c>
      <c r="BJ228" s="11">
        <f t="shared" si="2985"/>
        <v>22235.262621566675</v>
      </c>
      <c r="BK228" s="6">
        <f t="shared" ref="BK228:BM228" si="3057">BK227+(365/12)</f>
        <v>7027.2500000000209</v>
      </c>
      <c r="BL228" s="11">
        <f t="shared" si="2987"/>
        <v>22235.262621566675</v>
      </c>
      <c r="BM228" s="6">
        <f t="shared" si="3057"/>
        <v>7027.2500000000209</v>
      </c>
      <c r="BN228" s="11">
        <f t="shared" si="2988"/>
        <v>22235.262621566675</v>
      </c>
      <c r="BO228" s="6">
        <f t="shared" ref="BO228:BQ228" si="3058">BO227+(365/12)</f>
        <v>7027.2500000000209</v>
      </c>
      <c r="BP228" s="11">
        <f t="shared" si="2990"/>
        <v>22235.262621566675</v>
      </c>
      <c r="BQ228" s="6">
        <f t="shared" si="3058"/>
        <v>7027.2500000000209</v>
      </c>
      <c r="BR228" s="11">
        <f t="shared" si="2991"/>
        <v>22235.262621566675</v>
      </c>
      <c r="BS228" s="6">
        <f t="shared" ref="BS228:BU228" si="3059">BS227+(365/12)</f>
        <v>7027.2500000000209</v>
      </c>
      <c r="BT228" s="11">
        <f t="shared" si="2993"/>
        <v>22235.262621566675</v>
      </c>
      <c r="BU228" s="6">
        <f t="shared" si="3059"/>
        <v>7027.2500000000209</v>
      </c>
      <c r="BV228" s="11">
        <f t="shared" si="2994"/>
        <v>22235.262621566675</v>
      </c>
      <c r="BW228" s="6">
        <f t="shared" si="2607"/>
        <v>7027.2500000000209</v>
      </c>
      <c r="BX228" s="11">
        <f t="shared" si="2995"/>
        <v>22235.262621566675</v>
      </c>
      <c r="BY228" s="82">
        <f t="shared" si="2607"/>
        <v>7027.2500000000209</v>
      </c>
      <c r="BZ228" s="11">
        <f t="shared" si="2996"/>
        <v>22235.262621566675</v>
      </c>
      <c r="CA228" s="4"/>
    </row>
    <row r="229" spans="1:79">
      <c r="A229" s="1" t="str">
        <f t="shared" si="2840"/>
        <v/>
      </c>
      <c r="B229" s="1">
        <f t="shared" si="2673"/>
        <v>223</v>
      </c>
      <c r="C229" s="13">
        <f t="shared" si="2687"/>
        <v>0</v>
      </c>
      <c r="D229" s="2">
        <f t="shared" si="2688"/>
        <v>0</v>
      </c>
      <c r="E229" s="15">
        <f t="shared" si="2644"/>
        <v>0</v>
      </c>
      <c r="F229" s="15">
        <f t="shared" si="2997"/>
        <v>0</v>
      </c>
      <c r="G229" s="21">
        <f t="shared" si="2998"/>
        <v>0</v>
      </c>
      <c r="H229" s="19">
        <f>'rent cash flow (do not modify)'!D228</f>
        <v>37000</v>
      </c>
      <c r="I229" s="22">
        <f>'rent cash flow (do not modify)'!E228</f>
        <v>37000</v>
      </c>
      <c r="J229" s="21">
        <f t="shared" si="2674"/>
        <v>5980.7373784333258</v>
      </c>
      <c r="K229" s="15">
        <f t="shared" si="2689"/>
        <v>416.66666666666669</v>
      </c>
      <c r="L229" s="15">
        <f t="shared" si="2690"/>
        <v>83.333333333333329</v>
      </c>
      <c r="M229" s="16">
        <f t="shared" si="2691"/>
        <v>166.66666666666666</v>
      </c>
      <c r="N229" s="15">
        <f t="shared" si="2692"/>
        <v>83.333333333333329</v>
      </c>
      <c r="O229" s="7">
        <f t="shared" si="2999"/>
        <v>10999.999999999998</v>
      </c>
      <c r="P229" s="15">
        <f t="shared" si="2645"/>
        <v>28966</v>
      </c>
      <c r="Q229" s="21">
        <f t="shared" si="2646"/>
        <v>22235.262621566675</v>
      </c>
      <c r="R229" s="4"/>
      <c r="S229" s="6">
        <f t="shared" si="2693"/>
        <v>7057.6666666666879</v>
      </c>
      <c r="T229" s="10"/>
      <c r="U229" s="6">
        <f t="shared" si="2693"/>
        <v>7057.6666666666879</v>
      </c>
      <c r="W229" s="6">
        <f t="shared" si="2693"/>
        <v>7057.6666666666879</v>
      </c>
      <c r="Y229" s="6">
        <f t="shared" si="2694"/>
        <v>7057.6666666666879</v>
      </c>
      <c r="AA229" s="6">
        <f t="shared" ref="AA229:AC229" si="3060">AA228+(365/12)</f>
        <v>7057.6666666666879</v>
      </c>
      <c r="AC229" s="6">
        <f t="shared" si="3060"/>
        <v>7057.6666666666879</v>
      </c>
      <c r="AE229" s="6">
        <f t="shared" ref="AE229:AG229" si="3061">AE228+(365/12)</f>
        <v>7057.6666666666879</v>
      </c>
      <c r="AG229" s="6">
        <f t="shared" si="3061"/>
        <v>7057.6666666666879</v>
      </c>
      <c r="AI229" s="6">
        <f t="shared" ref="AI229:AK229" si="3062">AI228+(365/12)</f>
        <v>7057.6666666666879</v>
      </c>
      <c r="AK229" s="6">
        <f t="shared" si="3062"/>
        <v>7057.6666666666879</v>
      </c>
      <c r="AM229" s="6">
        <f t="shared" ref="AM229:AO229" si="3063">AM228+(365/12)</f>
        <v>7057.6666666666879</v>
      </c>
      <c r="AO229" s="6">
        <f t="shared" si="3063"/>
        <v>7057.6666666666879</v>
      </c>
      <c r="AQ229" s="6">
        <f t="shared" ref="AQ229:AS229" si="3064">AQ228+(365/12)</f>
        <v>7057.6666666666879</v>
      </c>
      <c r="AS229" s="6">
        <f t="shared" si="3064"/>
        <v>7057.6666666666879</v>
      </c>
      <c r="AU229" s="6">
        <f t="shared" ref="AU229:AW229" si="3065">AU228+(365/12)</f>
        <v>7057.6666666666879</v>
      </c>
      <c r="AW229" s="6">
        <f t="shared" si="3065"/>
        <v>7057.6666666666879</v>
      </c>
      <c r="AY229" s="6">
        <f t="shared" ref="AY229:BA229" si="3066">AY228+(365/12)</f>
        <v>7057.6666666666879</v>
      </c>
      <c r="BA229" s="6">
        <f t="shared" si="3066"/>
        <v>7057.6666666666879</v>
      </c>
      <c r="BC229" s="6">
        <f t="shared" ref="BC229:BE229" si="3067">BC228+(365/12)</f>
        <v>7057.6666666666879</v>
      </c>
      <c r="BD229" s="11">
        <f t="shared" si="2981"/>
        <v>22235.262621566675</v>
      </c>
      <c r="BE229" s="6">
        <f t="shared" si="3067"/>
        <v>7057.6666666666879</v>
      </c>
      <c r="BF229" s="11">
        <f t="shared" si="2982"/>
        <v>22235.262621566675</v>
      </c>
      <c r="BG229" s="6">
        <f t="shared" ref="BG229:BI229" si="3068">BG228+(365/12)</f>
        <v>7057.6666666666879</v>
      </c>
      <c r="BH229" s="11">
        <f t="shared" si="2984"/>
        <v>22235.262621566675</v>
      </c>
      <c r="BI229" s="6">
        <f t="shared" si="3068"/>
        <v>7057.6666666666879</v>
      </c>
      <c r="BJ229" s="11">
        <f t="shared" si="2985"/>
        <v>22235.262621566675</v>
      </c>
      <c r="BK229" s="6">
        <f t="shared" ref="BK229:BM229" si="3069">BK228+(365/12)</f>
        <v>7057.6666666666879</v>
      </c>
      <c r="BL229" s="11">
        <f t="shared" si="2987"/>
        <v>22235.262621566675</v>
      </c>
      <c r="BM229" s="6">
        <f t="shared" si="3069"/>
        <v>7057.6666666666879</v>
      </c>
      <c r="BN229" s="11">
        <f t="shared" si="2988"/>
        <v>22235.262621566675</v>
      </c>
      <c r="BO229" s="6">
        <f t="shared" ref="BO229:BQ229" si="3070">BO228+(365/12)</f>
        <v>7057.6666666666879</v>
      </c>
      <c r="BP229" s="11">
        <f t="shared" si="2990"/>
        <v>22235.262621566675</v>
      </c>
      <c r="BQ229" s="6">
        <f t="shared" si="3070"/>
        <v>7057.6666666666879</v>
      </c>
      <c r="BR229" s="11">
        <f t="shared" si="2991"/>
        <v>22235.262621566675</v>
      </c>
      <c r="BS229" s="6">
        <f t="shared" ref="BS229:BU229" si="3071">BS228+(365/12)</f>
        <v>7057.6666666666879</v>
      </c>
      <c r="BT229" s="11">
        <f t="shared" si="2993"/>
        <v>22235.262621566675</v>
      </c>
      <c r="BU229" s="6">
        <f t="shared" si="3071"/>
        <v>7057.6666666666879</v>
      </c>
      <c r="BV229" s="11">
        <f t="shared" si="2994"/>
        <v>22235.262621566675</v>
      </c>
      <c r="BW229" s="6">
        <f t="shared" si="2607"/>
        <v>7057.6666666666879</v>
      </c>
      <c r="BX229" s="11">
        <f t="shared" si="2995"/>
        <v>22235.262621566675</v>
      </c>
      <c r="BY229" s="82">
        <f t="shared" si="2607"/>
        <v>7057.6666666666879</v>
      </c>
      <c r="BZ229" s="11">
        <f t="shared" si="2996"/>
        <v>22235.262621566675</v>
      </c>
      <c r="CA229" s="4"/>
    </row>
    <row r="230" spans="1:79">
      <c r="A230" s="1" t="str">
        <f t="shared" si="2840"/>
        <v/>
      </c>
      <c r="B230" s="1">
        <f t="shared" si="2673"/>
        <v>224</v>
      </c>
      <c r="C230" s="13">
        <f t="shared" si="2687"/>
        <v>0</v>
      </c>
      <c r="D230" s="2">
        <f t="shared" si="2688"/>
        <v>0</v>
      </c>
      <c r="E230" s="15">
        <f t="shared" si="2644"/>
        <v>0</v>
      </c>
      <c r="F230" s="15">
        <f t="shared" si="2997"/>
        <v>0</v>
      </c>
      <c r="G230" s="21">
        <f t="shared" si="2998"/>
        <v>0</v>
      </c>
      <c r="H230" s="19">
        <f>'rent cash flow (do not modify)'!D229</f>
        <v>37000</v>
      </c>
      <c r="I230" s="22">
        <f>'rent cash flow (do not modify)'!E229</f>
        <v>37000</v>
      </c>
      <c r="J230" s="21">
        <f t="shared" si="2674"/>
        <v>5980.7373784333258</v>
      </c>
      <c r="K230" s="15">
        <f t="shared" si="2689"/>
        <v>416.66666666666669</v>
      </c>
      <c r="L230" s="15">
        <f t="shared" si="2690"/>
        <v>83.333333333333329</v>
      </c>
      <c r="M230" s="16">
        <f t="shared" si="2691"/>
        <v>166.66666666666666</v>
      </c>
      <c r="N230" s="15">
        <f t="shared" si="2692"/>
        <v>83.333333333333329</v>
      </c>
      <c r="O230" s="7">
        <f t="shared" si="2999"/>
        <v>10999.999999999998</v>
      </c>
      <c r="P230" s="15">
        <f t="shared" si="2645"/>
        <v>28966</v>
      </c>
      <c r="Q230" s="21">
        <f t="shared" si="2646"/>
        <v>22235.262621566675</v>
      </c>
      <c r="R230" s="4"/>
      <c r="S230" s="6">
        <f t="shared" si="2693"/>
        <v>7088.0833333333549</v>
      </c>
      <c r="T230" s="10"/>
      <c r="U230" s="6">
        <f t="shared" si="2693"/>
        <v>7088.0833333333549</v>
      </c>
      <c r="W230" s="6">
        <f t="shared" si="2693"/>
        <v>7088.0833333333549</v>
      </c>
      <c r="Y230" s="6">
        <f t="shared" si="2694"/>
        <v>7088.0833333333549</v>
      </c>
      <c r="AA230" s="6">
        <f t="shared" ref="AA230:AC230" si="3072">AA229+(365/12)</f>
        <v>7088.0833333333549</v>
      </c>
      <c r="AC230" s="6">
        <f t="shared" si="3072"/>
        <v>7088.0833333333549</v>
      </c>
      <c r="AE230" s="6">
        <f t="shared" ref="AE230:AG230" si="3073">AE229+(365/12)</f>
        <v>7088.0833333333549</v>
      </c>
      <c r="AG230" s="6">
        <f t="shared" si="3073"/>
        <v>7088.0833333333549</v>
      </c>
      <c r="AI230" s="6">
        <f t="shared" ref="AI230:AK230" si="3074">AI229+(365/12)</f>
        <v>7088.0833333333549</v>
      </c>
      <c r="AK230" s="6">
        <f t="shared" si="3074"/>
        <v>7088.0833333333549</v>
      </c>
      <c r="AM230" s="6">
        <f t="shared" ref="AM230:AO230" si="3075">AM229+(365/12)</f>
        <v>7088.0833333333549</v>
      </c>
      <c r="AO230" s="6">
        <f t="shared" si="3075"/>
        <v>7088.0833333333549</v>
      </c>
      <c r="AQ230" s="6">
        <f t="shared" ref="AQ230:AS230" si="3076">AQ229+(365/12)</f>
        <v>7088.0833333333549</v>
      </c>
      <c r="AS230" s="6">
        <f t="shared" si="3076"/>
        <v>7088.0833333333549</v>
      </c>
      <c r="AU230" s="6">
        <f t="shared" ref="AU230:AW230" si="3077">AU229+(365/12)</f>
        <v>7088.0833333333549</v>
      </c>
      <c r="AW230" s="6">
        <f t="shared" si="3077"/>
        <v>7088.0833333333549</v>
      </c>
      <c r="AY230" s="6">
        <f t="shared" ref="AY230:BA230" si="3078">AY229+(365/12)</f>
        <v>7088.0833333333549</v>
      </c>
      <c r="BA230" s="6">
        <f t="shared" si="3078"/>
        <v>7088.0833333333549</v>
      </c>
      <c r="BC230" s="6">
        <f t="shared" ref="BC230:BE230" si="3079">BC229+(365/12)</f>
        <v>7088.0833333333549</v>
      </c>
      <c r="BD230" s="11">
        <f t="shared" si="2981"/>
        <v>22235.262621566675</v>
      </c>
      <c r="BE230" s="6">
        <f t="shared" si="3079"/>
        <v>7088.0833333333549</v>
      </c>
      <c r="BF230" s="11">
        <f t="shared" si="2982"/>
        <v>22235.262621566675</v>
      </c>
      <c r="BG230" s="6">
        <f t="shared" ref="BG230:BI230" si="3080">BG229+(365/12)</f>
        <v>7088.0833333333549</v>
      </c>
      <c r="BH230" s="11">
        <f t="shared" si="2984"/>
        <v>22235.262621566675</v>
      </c>
      <c r="BI230" s="6">
        <f t="shared" si="3080"/>
        <v>7088.0833333333549</v>
      </c>
      <c r="BJ230" s="11">
        <f t="shared" si="2985"/>
        <v>22235.262621566675</v>
      </c>
      <c r="BK230" s="6">
        <f t="shared" ref="BK230:BM230" si="3081">BK229+(365/12)</f>
        <v>7088.0833333333549</v>
      </c>
      <c r="BL230" s="11">
        <f t="shared" si="2987"/>
        <v>22235.262621566675</v>
      </c>
      <c r="BM230" s="6">
        <f t="shared" si="3081"/>
        <v>7088.0833333333549</v>
      </c>
      <c r="BN230" s="11">
        <f t="shared" si="2988"/>
        <v>22235.262621566675</v>
      </c>
      <c r="BO230" s="6">
        <f t="shared" ref="BO230:BQ230" si="3082">BO229+(365/12)</f>
        <v>7088.0833333333549</v>
      </c>
      <c r="BP230" s="11">
        <f t="shared" si="2990"/>
        <v>22235.262621566675</v>
      </c>
      <c r="BQ230" s="6">
        <f t="shared" si="3082"/>
        <v>7088.0833333333549</v>
      </c>
      <c r="BR230" s="11">
        <f t="shared" si="2991"/>
        <v>22235.262621566675</v>
      </c>
      <c r="BS230" s="6">
        <f t="shared" ref="BS230:BU230" si="3083">BS229+(365/12)</f>
        <v>7088.0833333333549</v>
      </c>
      <c r="BT230" s="11">
        <f t="shared" si="2993"/>
        <v>22235.262621566675</v>
      </c>
      <c r="BU230" s="6">
        <f t="shared" si="3083"/>
        <v>7088.0833333333549</v>
      </c>
      <c r="BV230" s="11">
        <f t="shared" si="2994"/>
        <v>22235.262621566675</v>
      </c>
      <c r="BW230" s="6">
        <f t="shared" si="2607"/>
        <v>7088.0833333333549</v>
      </c>
      <c r="BX230" s="11">
        <f t="shared" si="2995"/>
        <v>22235.262621566675</v>
      </c>
      <c r="BY230" s="82">
        <f t="shared" si="2607"/>
        <v>7088.0833333333549</v>
      </c>
      <c r="BZ230" s="11">
        <f t="shared" si="2996"/>
        <v>22235.262621566675</v>
      </c>
      <c r="CA230" s="4"/>
    </row>
    <row r="231" spans="1:79">
      <c r="A231" s="1" t="str">
        <f t="shared" si="2840"/>
        <v/>
      </c>
      <c r="B231" s="1">
        <f t="shared" si="2673"/>
        <v>225</v>
      </c>
      <c r="C231" s="13">
        <f t="shared" si="2687"/>
        <v>0</v>
      </c>
      <c r="D231" s="2">
        <f t="shared" si="2688"/>
        <v>0</v>
      </c>
      <c r="E231" s="15">
        <f t="shared" si="2644"/>
        <v>0</v>
      </c>
      <c r="F231" s="15">
        <f t="shared" si="2997"/>
        <v>0</v>
      </c>
      <c r="G231" s="21">
        <f t="shared" si="2998"/>
        <v>0</v>
      </c>
      <c r="H231" s="19">
        <f>'rent cash flow (do not modify)'!D230</f>
        <v>37000</v>
      </c>
      <c r="I231" s="22">
        <f>'rent cash flow (do not modify)'!E230</f>
        <v>37000</v>
      </c>
      <c r="J231" s="21">
        <f t="shared" si="2674"/>
        <v>5980.7373784333258</v>
      </c>
      <c r="K231" s="15">
        <f t="shared" si="2689"/>
        <v>416.66666666666669</v>
      </c>
      <c r="L231" s="15">
        <f t="shared" si="2690"/>
        <v>83.333333333333329</v>
      </c>
      <c r="M231" s="16">
        <f t="shared" si="2691"/>
        <v>166.66666666666666</v>
      </c>
      <c r="N231" s="15">
        <f t="shared" si="2692"/>
        <v>83.333333333333329</v>
      </c>
      <c r="O231" s="7">
        <f t="shared" si="2999"/>
        <v>10999.999999999998</v>
      </c>
      <c r="P231" s="15">
        <f t="shared" si="2645"/>
        <v>28966</v>
      </c>
      <c r="Q231" s="21">
        <f t="shared" si="2646"/>
        <v>22235.262621566675</v>
      </c>
      <c r="R231" s="4"/>
      <c r="S231" s="6">
        <f t="shared" si="2693"/>
        <v>7118.5000000000218</v>
      </c>
      <c r="T231" s="10"/>
      <c r="U231" s="6">
        <f t="shared" si="2693"/>
        <v>7118.5000000000218</v>
      </c>
      <c r="W231" s="6">
        <f t="shared" si="2693"/>
        <v>7118.5000000000218</v>
      </c>
      <c r="Y231" s="6">
        <f t="shared" si="2694"/>
        <v>7118.5000000000218</v>
      </c>
      <c r="AA231" s="6">
        <f t="shared" ref="AA231:AC231" si="3084">AA230+(365/12)</f>
        <v>7118.5000000000218</v>
      </c>
      <c r="AC231" s="6">
        <f t="shared" si="3084"/>
        <v>7118.5000000000218</v>
      </c>
      <c r="AE231" s="6">
        <f t="shared" ref="AE231:AG231" si="3085">AE230+(365/12)</f>
        <v>7118.5000000000218</v>
      </c>
      <c r="AG231" s="6">
        <f t="shared" si="3085"/>
        <v>7118.5000000000218</v>
      </c>
      <c r="AI231" s="6">
        <f t="shared" ref="AI231:AK231" si="3086">AI230+(365/12)</f>
        <v>7118.5000000000218</v>
      </c>
      <c r="AK231" s="6">
        <f t="shared" si="3086"/>
        <v>7118.5000000000218</v>
      </c>
      <c r="AM231" s="6">
        <f t="shared" ref="AM231:AO231" si="3087">AM230+(365/12)</f>
        <v>7118.5000000000218</v>
      </c>
      <c r="AO231" s="6">
        <f t="shared" si="3087"/>
        <v>7118.5000000000218</v>
      </c>
      <c r="AQ231" s="6">
        <f t="shared" ref="AQ231:AS231" si="3088">AQ230+(365/12)</f>
        <v>7118.5000000000218</v>
      </c>
      <c r="AS231" s="6">
        <f t="shared" si="3088"/>
        <v>7118.5000000000218</v>
      </c>
      <c r="AU231" s="6">
        <f t="shared" ref="AU231:AW231" si="3089">AU230+(365/12)</f>
        <v>7118.5000000000218</v>
      </c>
      <c r="AW231" s="6">
        <f t="shared" si="3089"/>
        <v>7118.5000000000218</v>
      </c>
      <c r="AY231" s="6">
        <f t="shared" ref="AY231:BA231" si="3090">AY230+(365/12)</f>
        <v>7118.5000000000218</v>
      </c>
      <c r="BA231" s="6">
        <f t="shared" si="3090"/>
        <v>7118.5000000000218</v>
      </c>
      <c r="BC231" s="6">
        <f t="shared" ref="BC231:BE231" si="3091">BC230+(365/12)</f>
        <v>7118.5000000000218</v>
      </c>
      <c r="BD231" s="11">
        <f t="shared" si="2981"/>
        <v>22235.262621566675</v>
      </c>
      <c r="BE231" s="6">
        <f t="shared" si="3091"/>
        <v>7118.5000000000218</v>
      </c>
      <c r="BF231" s="11">
        <f t="shared" si="2982"/>
        <v>22235.262621566675</v>
      </c>
      <c r="BG231" s="6">
        <f t="shared" ref="BG231:BI231" si="3092">BG230+(365/12)</f>
        <v>7118.5000000000218</v>
      </c>
      <c r="BH231" s="11">
        <f t="shared" si="2984"/>
        <v>22235.262621566675</v>
      </c>
      <c r="BI231" s="6">
        <f t="shared" si="3092"/>
        <v>7118.5000000000218</v>
      </c>
      <c r="BJ231" s="11">
        <f t="shared" si="2985"/>
        <v>22235.262621566675</v>
      </c>
      <c r="BK231" s="6">
        <f t="shared" ref="BK231:BM231" si="3093">BK230+(365/12)</f>
        <v>7118.5000000000218</v>
      </c>
      <c r="BL231" s="11">
        <f t="shared" si="2987"/>
        <v>22235.262621566675</v>
      </c>
      <c r="BM231" s="6">
        <f t="shared" si="3093"/>
        <v>7118.5000000000218</v>
      </c>
      <c r="BN231" s="11">
        <f t="shared" si="2988"/>
        <v>22235.262621566675</v>
      </c>
      <c r="BO231" s="6">
        <f t="shared" ref="BO231:BQ231" si="3094">BO230+(365/12)</f>
        <v>7118.5000000000218</v>
      </c>
      <c r="BP231" s="11">
        <f t="shared" si="2990"/>
        <v>22235.262621566675</v>
      </c>
      <c r="BQ231" s="6">
        <f t="shared" si="3094"/>
        <v>7118.5000000000218</v>
      </c>
      <c r="BR231" s="11">
        <f t="shared" si="2991"/>
        <v>22235.262621566675</v>
      </c>
      <c r="BS231" s="6">
        <f t="shared" ref="BS231:BU231" si="3095">BS230+(365/12)</f>
        <v>7118.5000000000218</v>
      </c>
      <c r="BT231" s="11">
        <f t="shared" si="2993"/>
        <v>22235.262621566675</v>
      </c>
      <c r="BU231" s="6">
        <f t="shared" si="3095"/>
        <v>7118.5000000000218</v>
      </c>
      <c r="BV231" s="11">
        <f t="shared" si="2994"/>
        <v>22235.262621566675</v>
      </c>
      <c r="BW231" s="6">
        <f t="shared" si="2607"/>
        <v>7118.5000000000218</v>
      </c>
      <c r="BX231" s="11">
        <f t="shared" si="2995"/>
        <v>22235.262621566675</v>
      </c>
      <c r="BY231" s="82">
        <f t="shared" si="2607"/>
        <v>7118.5000000000218</v>
      </c>
      <c r="BZ231" s="11">
        <f t="shared" si="2996"/>
        <v>22235.262621566675</v>
      </c>
      <c r="CA231" s="4"/>
    </row>
    <row r="232" spans="1:79">
      <c r="A232" s="1" t="str">
        <f t="shared" si="2840"/>
        <v/>
      </c>
      <c r="B232" s="1">
        <f t="shared" si="2673"/>
        <v>226</v>
      </c>
      <c r="C232" s="13">
        <f t="shared" si="2687"/>
        <v>0</v>
      </c>
      <c r="D232" s="2">
        <f t="shared" si="2688"/>
        <v>0</v>
      </c>
      <c r="E232" s="15">
        <f t="shared" si="2644"/>
        <v>0</v>
      </c>
      <c r="F232" s="15">
        <f t="shared" si="2997"/>
        <v>0</v>
      </c>
      <c r="G232" s="21">
        <f t="shared" si="2998"/>
        <v>0</v>
      </c>
      <c r="H232" s="19">
        <f>'rent cash flow (do not modify)'!D231</f>
        <v>37000</v>
      </c>
      <c r="I232" s="22">
        <f>'rent cash flow (do not modify)'!E231</f>
        <v>37000</v>
      </c>
      <c r="J232" s="21">
        <f t="shared" si="2674"/>
        <v>5980.7373784333258</v>
      </c>
      <c r="K232" s="15">
        <f t="shared" si="2689"/>
        <v>416.66666666666669</v>
      </c>
      <c r="L232" s="15">
        <f t="shared" si="2690"/>
        <v>83.333333333333329</v>
      </c>
      <c r="M232" s="16">
        <f t="shared" si="2691"/>
        <v>166.66666666666666</v>
      </c>
      <c r="N232" s="15">
        <f t="shared" si="2692"/>
        <v>83.333333333333329</v>
      </c>
      <c r="O232" s="7">
        <f t="shared" si="2999"/>
        <v>10999.999999999998</v>
      </c>
      <c r="P232" s="15">
        <f t="shared" si="2645"/>
        <v>28966</v>
      </c>
      <c r="Q232" s="21">
        <f t="shared" si="2646"/>
        <v>22235.262621566675</v>
      </c>
      <c r="R232" s="4"/>
      <c r="S232" s="6">
        <f t="shared" si="2693"/>
        <v>7148.9166666666888</v>
      </c>
      <c r="T232" s="10"/>
      <c r="U232" s="6">
        <f t="shared" si="2693"/>
        <v>7148.9166666666888</v>
      </c>
      <c r="W232" s="6">
        <f t="shared" si="2693"/>
        <v>7148.9166666666888</v>
      </c>
      <c r="Y232" s="6">
        <f t="shared" si="2694"/>
        <v>7148.9166666666888</v>
      </c>
      <c r="AA232" s="6">
        <f t="shared" ref="AA232:AC232" si="3096">AA231+(365/12)</f>
        <v>7148.9166666666888</v>
      </c>
      <c r="AC232" s="6">
        <f t="shared" si="3096"/>
        <v>7148.9166666666888</v>
      </c>
      <c r="AE232" s="6">
        <f t="shared" ref="AE232:AG232" si="3097">AE231+(365/12)</f>
        <v>7148.9166666666888</v>
      </c>
      <c r="AG232" s="6">
        <f t="shared" si="3097"/>
        <v>7148.9166666666888</v>
      </c>
      <c r="AI232" s="6">
        <f t="shared" ref="AI232:AK232" si="3098">AI231+(365/12)</f>
        <v>7148.9166666666888</v>
      </c>
      <c r="AK232" s="6">
        <f t="shared" si="3098"/>
        <v>7148.9166666666888</v>
      </c>
      <c r="AM232" s="6">
        <f t="shared" ref="AM232:AO232" si="3099">AM231+(365/12)</f>
        <v>7148.9166666666888</v>
      </c>
      <c r="AO232" s="6">
        <f t="shared" si="3099"/>
        <v>7148.9166666666888</v>
      </c>
      <c r="AQ232" s="6">
        <f t="shared" ref="AQ232:AS232" si="3100">AQ231+(365/12)</f>
        <v>7148.9166666666888</v>
      </c>
      <c r="AS232" s="6">
        <f t="shared" si="3100"/>
        <v>7148.9166666666888</v>
      </c>
      <c r="AU232" s="6">
        <f t="shared" ref="AU232:AW232" si="3101">AU231+(365/12)</f>
        <v>7148.9166666666888</v>
      </c>
      <c r="AW232" s="6">
        <f t="shared" si="3101"/>
        <v>7148.9166666666888</v>
      </c>
      <c r="AY232" s="6">
        <f t="shared" ref="AY232:BA232" si="3102">AY231+(365/12)</f>
        <v>7148.9166666666888</v>
      </c>
      <c r="BA232" s="6">
        <f t="shared" si="3102"/>
        <v>7148.9166666666888</v>
      </c>
      <c r="BC232" s="6">
        <f t="shared" ref="BC232:BE232" si="3103">BC231+(365/12)</f>
        <v>7148.9166666666888</v>
      </c>
      <c r="BD232" s="11">
        <f t="shared" si="2981"/>
        <v>22235.262621566675</v>
      </c>
      <c r="BE232" s="6">
        <f t="shared" si="3103"/>
        <v>7148.9166666666888</v>
      </c>
      <c r="BF232" s="11">
        <f t="shared" si="2982"/>
        <v>22235.262621566675</v>
      </c>
      <c r="BG232" s="6">
        <f t="shared" ref="BG232:BI232" si="3104">BG231+(365/12)</f>
        <v>7148.9166666666888</v>
      </c>
      <c r="BH232" s="11">
        <f t="shared" si="2984"/>
        <v>22235.262621566675</v>
      </c>
      <c r="BI232" s="6">
        <f t="shared" si="3104"/>
        <v>7148.9166666666888</v>
      </c>
      <c r="BJ232" s="11">
        <f t="shared" si="2985"/>
        <v>22235.262621566675</v>
      </c>
      <c r="BK232" s="6">
        <f t="shared" ref="BK232:BM232" si="3105">BK231+(365/12)</f>
        <v>7148.9166666666888</v>
      </c>
      <c r="BL232" s="11">
        <f t="shared" si="2987"/>
        <v>22235.262621566675</v>
      </c>
      <c r="BM232" s="6">
        <f t="shared" si="3105"/>
        <v>7148.9166666666888</v>
      </c>
      <c r="BN232" s="11">
        <f t="shared" si="2988"/>
        <v>22235.262621566675</v>
      </c>
      <c r="BO232" s="6">
        <f t="shared" ref="BO232:BQ232" si="3106">BO231+(365/12)</f>
        <v>7148.9166666666888</v>
      </c>
      <c r="BP232" s="11">
        <f t="shared" si="2990"/>
        <v>22235.262621566675</v>
      </c>
      <c r="BQ232" s="6">
        <f t="shared" si="3106"/>
        <v>7148.9166666666888</v>
      </c>
      <c r="BR232" s="11">
        <f t="shared" si="2991"/>
        <v>22235.262621566675</v>
      </c>
      <c r="BS232" s="6">
        <f t="shared" ref="BS232:BU232" si="3107">BS231+(365/12)</f>
        <v>7148.9166666666888</v>
      </c>
      <c r="BT232" s="11">
        <f t="shared" si="2993"/>
        <v>22235.262621566675</v>
      </c>
      <c r="BU232" s="6">
        <f t="shared" si="3107"/>
        <v>7148.9166666666888</v>
      </c>
      <c r="BV232" s="11">
        <f t="shared" si="2994"/>
        <v>22235.262621566675</v>
      </c>
      <c r="BW232" s="6">
        <f t="shared" si="2607"/>
        <v>7148.9166666666888</v>
      </c>
      <c r="BX232" s="11">
        <f t="shared" si="2995"/>
        <v>22235.262621566675</v>
      </c>
      <c r="BY232" s="82">
        <f t="shared" si="2607"/>
        <v>7148.9166666666888</v>
      </c>
      <c r="BZ232" s="11">
        <f t="shared" si="2996"/>
        <v>22235.262621566675</v>
      </c>
      <c r="CA232" s="4"/>
    </row>
    <row r="233" spans="1:79">
      <c r="A233" s="1" t="str">
        <f t="shared" si="2840"/>
        <v/>
      </c>
      <c r="B233" s="1">
        <f t="shared" si="2673"/>
        <v>227</v>
      </c>
      <c r="C233" s="13">
        <f t="shared" si="2687"/>
        <v>0</v>
      </c>
      <c r="D233" s="2">
        <f t="shared" si="2688"/>
        <v>0</v>
      </c>
      <c r="E233" s="15">
        <f t="shared" si="2644"/>
        <v>0</v>
      </c>
      <c r="F233" s="15">
        <f t="shared" si="2997"/>
        <v>0</v>
      </c>
      <c r="G233" s="21">
        <f t="shared" si="2998"/>
        <v>0</v>
      </c>
      <c r="H233" s="19">
        <f>'rent cash flow (do not modify)'!D232</f>
        <v>37000</v>
      </c>
      <c r="I233" s="22">
        <f>'rent cash flow (do not modify)'!E232</f>
        <v>37000</v>
      </c>
      <c r="J233" s="21">
        <f t="shared" si="2674"/>
        <v>5980.7373784333258</v>
      </c>
      <c r="K233" s="15">
        <f t="shared" si="2689"/>
        <v>416.66666666666669</v>
      </c>
      <c r="L233" s="15">
        <f t="shared" si="2690"/>
        <v>83.333333333333329</v>
      </c>
      <c r="M233" s="16">
        <f t="shared" si="2691"/>
        <v>166.66666666666666</v>
      </c>
      <c r="N233" s="15">
        <f t="shared" si="2692"/>
        <v>83.333333333333329</v>
      </c>
      <c r="O233" s="7">
        <f t="shared" si="2999"/>
        <v>10999.999999999998</v>
      </c>
      <c r="P233" s="15">
        <f t="shared" si="2645"/>
        <v>28966</v>
      </c>
      <c r="Q233" s="21">
        <f t="shared" si="2646"/>
        <v>22235.262621566675</v>
      </c>
      <c r="R233" s="4"/>
      <c r="S233" s="6">
        <f t="shared" si="2693"/>
        <v>7179.3333333333558</v>
      </c>
      <c r="T233" s="10"/>
      <c r="U233" s="6">
        <f t="shared" si="2693"/>
        <v>7179.3333333333558</v>
      </c>
      <c r="W233" s="6">
        <f t="shared" si="2693"/>
        <v>7179.3333333333558</v>
      </c>
      <c r="Y233" s="6">
        <f t="shared" si="2694"/>
        <v>7179.3333333333558</v>
      </c>
      <c r="AA233" s="6">
        <f t="shared" ref="AA233:AC233" si="3108">AA232+(365/12)</f>
        <v>7179.3333333333558</v>
      </c>
      <c r="AC233" s="6">
        <f t="shared" si="3108"/>
        <v>7179.3333333333558</v>
      </c>
      <c r="AE233" s="6">
        <f t="shared" ref="AE233:AG233" si="3109">AE232+(365/12)</f>
        <v>7179.3333333333558</v>
      </c>
      <c r="AG233" s="6">
        <f t="shared" si="3109"/>
        <v>7179.3333333333558</v>
      </c>
      <c r="AI233" s="6">
        <f t="shared" ref="AI233:AK233" si="3110">AI232+(365/12)</f>
        <v>7179.3333333333558</v>
      </c>
      <c r="AK233" s="6">
        <f t="shared" si="3110"/>
        <v>7179.3333333333558</v>
      </c>
      <c r="AM233" s="6">
        <f t="shared" ref="AM233:AO233" si="3111">AM232+(365/12)</f>
        <v>7179.3333333333558</v>
      </c>
      <c r="AO233" s="6">
        <f t="shared" si="3111"/>
        <v>7179.3333333333558</v>
      </c>
      <c r="AQ233" s="6">
        <f t="shared" ref="AQ233:AS233" si="3112">AQ232+(365/12)</f>
        <v>7179.3333333333558</v>
      </c>
      <c r="AS233" s="6">
        <f t="shared" si="3112"/>
        <v>7179.3333333333558</v>
      </c>
      <c r="AU233" s="6">
        <f t="shared" ref="AU233:AW233" si="3113">AU232+(365/12)</f>
        <v>7179.3333333333558</v>
      </c>
      <c r="AW233" s="6">
        <f t="shared" si="3113"/>
        <v>7179.3333333333558</v>
      </c>
      <c r="AY233" s="6">
        <f t="shared" ref="AY233:BA233" si="3114">AY232+(365/12)</f>
        <v>7179.3333333333558</v>
      </c>
      <c r="BA233" s="6">
        <f t="shared" si="3114"/>
        <v>7179.3333333333558</v>
      </c>
      <c r="BC233" s="6">
        <f t="shared" ref="BC233:BE233" si="3115">BC232+(365/12)</f>
        <v>7179.3333333333558</v>
      </c>
      <c r="BD233" s="11">
        <f t="shared" si="2981"/>
        <v>22235.262621566675</v>
      </c>
      <c r="BE233" s="6">
        <f t="shared" si="3115"/>
        <v>7179.3333333333558</v>
      </c>
      <c r="BF233" s="11">
        <f t="shared" si="2982"/>
        <v>22235.262621566675</v>
      </c>
      <c r="BG233" s="6">
        <f t="shared" ref="BG233:BI233" si="3116">BG232+(365/12)</f>
        <v>7179.3333333333558</v>
      </c>
      <c r="BH233" s="11">
        <f t="shared" si="2984"/>
        <v>22235.262621566675</v>
      </c>
      <c r="BI233" s="6">
        <f t="shared" si="3116"/>
        <v>7179.3333333333558</v>
      </c>
      <c r="BJ233" s="11">
        <f t="shared" si="2985"/>
        <v>22235.262621566675</v>
      </c>
      <c r="BK233" s="6">
        <f t="shared" ref="BK233:BM233" si="3117">BK232+(365/12)</f>
        <v>7179.3333333333558</v>
      </c>
      <c r="BL233" s="11">
        <f t="shared" si="2987"/>
        <v>22235.262621566675</v>
      </c>
      <c r="BM233" s="6">
        <f t="shared" si="3117"/>
        <v>7179.3333333333558</v>
      </c>
      <c r="BN233" s="11">
        <f t="shared" si="2988"/>
        <v>22235.262621566675</v>
      </c>
      <c r="BO233" s="6">
        <f t="shared" ref="BO233:BQ233" si="3118">BO232+(365/12)</f>
        <v>7179.3333333333558</v>
      </c>
      <c r="BP233" s="11">
        <f t="shared" si="2990"/>
        <v>22235.262621566675</v>
      </c>
      <c r="BQ233" s="6">
        <f t="shared" si="3118"/>
        <v>7179.3333333333558</v>
      </c>
      <c r="BR233" s="11">
        <f t="shared" si="2991"/>
        <v>22235.262621566675</v>
      </c>
      <c r="BS233" s="6">
        <f t="shared" ref="BS233:BU233" si="3119">BS232+(365/12)</f>
        <v>7179.3333333333558</v>
      </c>
      <c r="BT233" s="11">
        <f t="shared" si="2993"/>
        <v>22235.262621566675</v>
      </c>
      <c r="BU233" s="6">
        <f t="shared" si="3119"/>
        <v>7179.3333333333558</v>
      </c>
      <c r="BV233" s="11">
        <f t="shared" si="2994"/>
        <v>22235.262621566675</v>
      </c>
      <c r="BW233" s="6">
        <f t="shared" si="2607"/>
        <v>7179.3333333333558</v>
      </c>
      <c r="BX233" s="11">
        <f t="shared" si="2995"/>
        <v>22235.262621566675</v>
      </c>
      <c r="BY233" s="82">
        <f t="shared" si="2607"/>
        <v>7179.3333333333558</v>
      </c>
      <c r="BZ233" s="11">
        <f t="shared" si="2996"/>
        <v>22235.262621566675</v>
      </c>
      <c r="CA233" s="4"/>
    </row>
    <row r="234" spans="1:79">
      <c r="A234" s="1" t="str">
        <f t="shared" si="2840"/>
        <v/>
      </c>
      <c r="B234" s="1">
        <f t="shared" si="2673"/>
        <v>228</v>
      </c>
      <c r="C234" s="13">
        <f t="shared" si="2687"/>
        <v>0</v>
      </c>
      <c r="D234" s="2">
        <f t="shared" si="2688"/>
        <v>0</v>
      </c>
      <c r="E234" s="15">
        <f t="shared" si="2644"/>
        <v>0</v>
      </c>
      <c r="F234" s="15">
        <f t="shared" si="2997"/>
        <v>0</v>
      </c>
      <c r="G234" s="21">
        <f t="shared" si="2998"/>
        <v>0</v>
      </c>
      <c r="H234" s="19">
        <f>'rent cash flow (do not modify)'!D233</f>
        <v>37000</v>
      </c>
      <c r="I234" s="22">
        <f>'rent cash flow (do not modify)'!E233</f>
        <v>37000</v>
      </c>
      <c r="J234" s="21">
        <f t="shared" si="2674"/>
        <v>5980.7373784333258</v>
      </c>
      <c r="K234" s="15">
        <f t="shared" si="2689"/>
        <v>416.66666666666669</v>
      </c>
      <c r="L234" s="15">
        <f t="shared" si="2690"/>
        <v>83.333333333333329</v>
      </c>
      <c r="M234" s="16">
        <f t="shared" si="2691"/>
        <v>166.66666666666666</v>
      </c>
      <c r="N234" s="15">
        <f t="shared" si="2692"/>
        <v>83.333333333333329</v>
      </c>
      <c r="O234" s="7">
        <f t="shared" si="2999"/>
        <v>10999.999999999998</v>
      </c>
      <c r="P234" s="15">
        <f t="shared" si="2645"/>
        <v>28966</v>
      </c>
      <c r="Q234" s="21">
        <f t="shared" si="2646"/>
        <v>22235.262621566675</v>
      </c>
      <c r="R234" s="4"/>
      <c r="S234" s="6">
        <f t="shared" si="2693"/>
        <v>7209.7500000000227</v>
      </c>
      <c r="T234" s="10"/>
      <c r="U234" s="6">
        <f t="shared" si="2693"/>
        <v>7209.7500000000227</v>
      </c>
      <c r="W234" s="6">
        <f t="shared" si="2693"/>
        <v>7209.7500000000227</v>
      </c>
      <c r="Y234" s="6">
        <f t="shared" si="2694"/>
        <v>7209.7500000000227</v>
      </c>
      <c r="AA234" s="6">
        <f t="shared" ref="AA234:AC234" si="3120">AA233+(365/12)</f>
        <v>7209.7500000000227</v>
      </c>
      <c r="AC234" s="6">
        <f t="shared" si="3120"/>
        <v>7209.7500000000227</v>
      </c>
      <c r="AE234" s="6">
        <f t="shared" ref="AE234:AG234" si="3121">AE233+(365/12)</f>
        <v>7209.7500000000227</v>
      </c>
      <c r="AG234" s="6">
        <f t="shared" si="3121"/>
        <v>7209.7500000000227</v>
      </c>
      <c r="AI234" s="6">
        <f t="shared" ref="AI234:AK234" si="3122">AI233+(365/12)</f>
        <v>7209.7500000000227</v>
      </c>
      <c r="AK234" s="6">
        <f t="shared" si="3122"/>
        <v>7209.7500000000227</v>
      </c>
      <c r="AM234" s="6">
        <f t="shared" ref="AM234:AO234" si="3123">AM233+(365/12)</f>
        <v>7209.7500000000227</v>
      </c>
      <c r="AO234" s="6">
        <f t="shared" si="3123"/>
        <v>7209.7500000000227</v>
      </c>
      <c r="AQ234" s="6">
        <f t="shared" ref="AQ234:AS234" si="3124">AQ233+(365/12)</f>
        <v>7209.7500000000227</v>
      </c>
      <c r="AS234" s="6">
        <f t="shared" si="3124"/>
        <v>7209.7500000000227</v>
      </c>
      <c r="AU234" s="6">
        <f t="shared" ref="AU234:AW234" si="3125">AU233+(365/12)</f>
        <v>7209.7500000000227</v>
      </c>
      <c r="AW234" s="6">
        <f t="shared" si="3125"/>
        <v>7209.7500000000227</v>
      </c>
      <c r="AY234" s="6">
        <f t="shared" ref="AY234:BA234" si="3126">AY233+(365/12)</f>
        <v>7209.7500000000227</v>
      </c>
      <c r="BA234" s="6">
        <f t="shared" si="3126"/>
        <v>7209.7500000000227</v>
      </c>
      <c r="BC234" s="6">
        <f t="shared" ref="BC234:BE234" si="3127">BC233+(365/12)</f>
        <v>7209.7500000000227</v>
      </c>
      <c r="BD234" s="11">
        <f t="shared" si="2981"/>
        <v>22235.262621566675</v>
      </c>
      <c r="BE234" s="6">
        <f t="shared" si="3127"/>
        <v>7209.7500000000227</v>
      </c>
      <c r="BF234" s="11">
        <f t="shared" si="2982"/>
        <v>22235.262621566675</v>
      </c>
      <c r="BG234" s="6">
        <f t="shared" ref="BG234:BI234" si="3128">BG233+(365/12)</f>
        <v>7209.7500000000227</v>
      </c>
      <c r="BH234" s="11">
        <f t="shared" si="2984"/>
        <v>22235.262621566675</v>
      </c>
      <c r="BI234" s="6">
        <f t="shared" si="3128"/>
        <v>7209.7500000000227</v>
      </c>
      <c r="BJ234" s="11">
        <f t="shared" si="2985"/>
        <v>22235.262621566675</v>
      </c>
      <c r="BK234" s="6">
        <f t="shared" ref="BK234:BM234" si="3129">BK233+(365/12)</f>
        <v>7209.7500000000227</v>
      </c>
      <c r="BL234" s="11">
        <f t="shared" si="2987"/>
        <v>22235.262621566675</v>
      </c>
      <c r="BM234" s="6">
        <f t="shared" si="3129"/>
        <v>7209.7500000000227</v>
      </c>
      <c r="BN234" s="11">
        <f t="shared" si="2988"/>
        <v>22235.262621566675</v>
      </c>
      <c r="BO234" s="6">
        <f t="shared" ref="BO234:BQ234" si="3130">BO233+(365/12)</f>
        <v>7209.7500000000227</v>
      </c>
      <c r="BP234" s="11">
        <f t="shared" si="2990"/>
        <v>22235.262621566675</v>
      </c>
      <c r="BQ234" s="6">
        <f t="shared" si="3130"/>
        <v>7209.7500000000227</v>
      </c>
      <c r="BR234" s="11">
        <f t="shared" si="2991"/>
        <v>22235.262621566675</v>
      </c>
      <c r="BS234" s="6">
        <f t="shared" ref="BS234:BU234" si="3131">BS233+(365/12)</f>
        <v>7209.7500000000227</v>
      </c>
      <c r="BT234" s="11">
        <f t="shared" si="2993"/>
        <v>22235.262621566675</v>
      </c>
      <c r="BU234" s="6">
        <f t="shared" si="3131"/>
        <v>7209.7500000000227</v>
      </c>
      <c r="BV234" s="11">
        <f t="shared" si="2994"/>
        <v>22235.262621566675</v>
      </c>
      <c r="BW234" s="6">
        <f t="shared" si="2607"/>
        <v>7209.7500000000227</v>
      </c>
      <c r="BX234" s="11">
        <f t="shared" si="2995"/>
        <v>22235.262621566675</v>
      </c>
      <c r="BY234" s="82">
        <f t="shared" si="2607"/>
        <v>7209.7500000000227</v>
      </c>
      <c r="BZ234" s="11">
        <f t="shared" si="2996"/>
        <v>22235.262621566675</v>
      </c>
      <c r="CA234" s="4"/>
    </row>
    <row r="235" spans="1:79">
      <c r="A235" s="18">
        <f t="shared" si="2840"/>
        <v>20</v>
      </c>
      <c r="B235" s="18">
        <f t="shared" si="2673"/>
        <v>229</v>
      </c>
      <c r="C235" s="19">
        <f t="shared" si="2687"/>
        <v>0</v>
      </c>
      <c r="D235" s="22">
        <f t="shared" si="2688"/>
        <v>0</v>
      </c>
      <c r="E235" s="22">
        <f t="shared" si="2644"/>
        <v>0</v>
      </c>
      <c r="F235" s="22">
        <f t="shared" si="2997"/>
        <v>0</v>
      </c>
      <c r="G235" s="23">
        <f t="shared" si="2998"/>
        <v>0</v>
      </c>
      <c r="H235" s="19">
        <f>'rent cash flow (do not modify)'!D234</f>
        <v>37000</v>
      </c>
      <c r="I235" s="22">
        <f>'rent cash flow (do not modify)'!E234</f>
        <v>37000</v>
      </c>
      <c r="J235" s="23">
        <f t="shared" si="2674"/>
        <v>6040.5447522176592</v>
      </c>
      <c r="K235" s="22">
        <f t="shared" si="2689"/>
        <v>416.66666666666669</v>
      </c>
      <c r="L235" s="22">
        <f t="shared" si="2690"/>
        <v>83.333333333333329</v>
      </c>
      <c r="M235" s="19">
        <f t="shared" si="2691"/>
        <v>166.66666666666666</v>
      </c>
      <c r="N235" s="22">
        <f t="shared" si="2692"/>
        <v>83.333333333333329</v>
      </c>
      <c r="O235" s="18">
        <f t="shared" si="2999"/>
        <v>10999.999999999998</v>
      </c>
      <c r="P235" s="22">
        <f t="shared" si="2645"/>
        <v>28966</v>
      </c>
      <c r="Q235" s="23">
        <f t="shared" si="2646"/>
        <v>22175.455247782342</v>
      </c>
      <c r="R235" s="4"/>
      <c r="S235" s="6">
        <f t="shared" si="2693"/>
        <v>7240.1666666666897</v>
      </c>
      <c r="T235" s="20"/>
      <c r="U235" s="6">
        <f t="shared" si="2693"/>
        <v>7240.1666666666897</v>
      </c>
      <c r="V235" s="20"/>
      <c r="W235" s="6">
        <f t="shared" si="2693"/>
        <v>7240.1666666666897</v>
      </c>
      <c r="X235" s="20"/>
      <c r="Y235" s="6">
        <f t="shared" si="2694"/>
        <v>7240.1666666666897</v>
      </c>
      <c r="Z235" s="20"/>
      <c r="AA235" s="6">
        <f t="shared" ref="AA235:AC235" si="3132">AA234+(365/12)</f>
        <v>7240.1666666666897</v>
      </c>
      <c r="AB235" s="20"/>
      <c r="AC235" s="6">
        <f t="shared" si="3132"/>
        <v>7240.1666666666897</v>
      </c>
      <c r="AD235" s="20"/>
      <c r="AE235" s="6">
        <f t="shared" ref="AE235:AG235" si="3133">AE234+(365/12)</f>
        <v>7240.1666666666897</v>
      </c>
      <c r="AF235" s="20"/>
      <c r="AG235" s="6">
        <f t="shared" si="3133"/>
        <v>7240.1666666666897</v>
      </c>
      <c r="AH235" s="20"/>
      <c r="AI235" s="6">
        <f t="shared" ref="AI235:AK235" si="3134">AI234+(365/12)</f>
        <v>7240.1666666666897</v>
      </c>
      <c r="AJ235" s="20"/>
      <c r="AK235" s="6">
        <f t="shared" si="3134"/>
        <v>7240.1666666666897</v>
      </c>
      <c r="AL235" s="20"/>
      <c r="AM235" s="6">
        <f t="shared" ref="AM235:AO235" si="3135">AM234+(365/12)</f>
        <v>7240.1666666666897</v>
      </c>
      <c r="AN235" s="20"/>
      <c r="AO235" s="6">
        <f t="shared" si="3135"/>
        <v>7240.1666666666897</v>
      </c>
      <c r="AP235" s="20"/>
      <c r="AQ235" s="6">
        <f t="shared" ref="AQ235:AS235" si="3136">AQ234+(365/12)</f>
        <v>7240.1666666666897</v>
      </c>
      <c r="AR235" s="20"/>
      <c r="AS235" s="6">
        <f t="shared" si="3136"/>
        <v>7240.1666666666897</v>
      </c>
      <c r="AT235" s="20"/>
      <c r="AU235" s="6">
        <f t="shared" ref="AU235:AW235" si="3137">AU234+(365/12)</f>
        <v>7240.1666666666897</v>
      </c>
      <c r="AV235" s="20"/>
      <c r="AW235" s="6">
        <f t="shared" si="3137"/>
        <v>7240.1666666666897</v>
      </c>
      <c r="AX235" s="20"/>
      <c r="AY235" s="6">
        <f t="shared" ref="AY235:BA235" si="3138">AY234+(365/12)</f>
        <v>7240.1666666666897</v>
      </c>
      <c r="AZ235" s="20"/>
      <c r="BA235" s="6">
        <f t="shared" si="3138"/>
        <v>7240.1666666666897</v>
      </c>
      <c r="BB235" s="20"/>
      <c r="BC235" s="6">
        <f t="shared" ref="BC235:BE235" si="3139">BC234+(365/12)</f>
        <v>7240.1666666666897</v>
      </c>
      <c r="BD235" s="20">
        <f>value*(1+appr)^(A235-1)-C235-IF((A235-1)&lt;=penaltyy,sqft*pamt,0)</f>
        <v>30579545.224207316</v>
      </c>
      <c r="BE235" s="6">
        <f t="shared" si="3139"/>
        <v>7240.1666666666897</v>
      </c>
      <c r="BF235" s="20">
        <f t="shared" ref="BF235:BF246" si="3140">Q235</f>
        <v>22175.455247782342</v>
      </c>
      <c r="BG235" s="6">
        <f t="shared" ref="BG235:BI235" si="3141">BG234+(365/12)</f>
        <v>7240.1666666666897</v>
      </c>
      <c r="BH235" s="20">
        <f t="shared" ref="BH235:BH246" si="3142">Q235</f>
        <v>22175.455247782342</v>
      </c>
      <c r="BI235" s="6">
        <f t="shared" si="3141"/>
        <v>7240.1666666666897</v>
      </c>
      <c r="BJ235" s="20">
        <f t="shared" ref="BJ235:BJ246" si="3143">Q235</f>
        <v>22175.455247782342</v>
      </c>
      <c r="BK235" s="6">
        <f t="shared" ref="BK235:BM235" si="3144">BK234+(365/12)</f>
        <v>7240.1666666666897</v>
      </c>
      <c r="BL235" s="20">
        <f t="shared" ref="BL235:BL246" si="3145">Q235</f>
        <v>22175.455247782342</v>
      </c>
      <c r="BM235" s="6">
        <f t="shared" si="3144"/>
        <v>7240.1666666666897</v>
      </c>
      <c r="BN235" s="20">
        <f t="shared" ref="BN235:BN246" si="3146">Q235</f>
        <v>22175.455247782342</v>
      </c>
      <c r="BO235" s="6">
        <f t="shared" ref="BO235:BQ235" si="3147">BO234+(365/12)</f>
        <v>7240.1666666666897</v>
      </c>
      <c r="BP235" s="20">
        <f t="shared" ref="BP235:BP246" si="3148">Q235</f>
        <v>22175.455247782342</v>
      </c>
      <c r="BQ235" s="6">
        <f t="shared" si="3147"/>
        <v>7240.1666666666897</v>
      </c>
      <c r="BR235" s="20">
        <f t="shared" ref="BR235:BR246" si="3149">Q235</f>
        <v>22175.455247782342</v>
      </c>
      <c r="BS235" s="6">
        <f t="shared" ref="BS235:BU235" si="3150">BS234+(365/12)</f>
        <v>7240.1666666666897</v>
      </c>
      <c r="BT235" s="20">
        <f t="shared" ref="BT235:BT246" si="3151">Q235</f>
        <v>22175.455247782342</v>
      </c>
      <c r="BU235" s="6">
        <f t="shared" si="3150"/>
        <v>7240.1666666666897</v>
      </c>
      <c r="BV235" s="20">
        <f t="shared" ref="BV235:BV246" si="3152">Q235</f>
        <v>22175.455247782342</v>
      </c>
      <c r="BW235" s="6">
        <f t="shared" si="2607"/>
        <v>7240.1666666666897</v>
      </c>
      <c r="BX235" s="20">
        <f t="shared" ref="BX235:BX246" si="3153">Q235</f>
        <v>22175.455247782342</v>
      </c>
      <c r="BY235" s="82">
        <f t="shared" si="2607"/>
        <v>7240.1666666666897</v>
      </c>
      <c r="BZ235" s="20">
        <f t="shared" ref="BZ235:BZ246" si="3154">Q235</f>
        <v>22175.455247782342</v>
      </c>
      <c r="CA235" s="4"/>
    </row>
    <row r="236" spans="1:79">
      <c r="A236" s="1" t="str">
        <f t="shared" si="2840"/>
        <v/>
      </c>
      <c r="B236" s="1">
        <f t="shared" si="2673"/>
        <v>230</v>
      </c>
      <c r="C236" s="13">
        <f t="shared" si="2687"/>
        <v>0</v>
      </c>
      <c r="D236" s="2">
        <f t="shared" si="2688"/>
        <v>0</v>
      </c>
      <c r="E236" s="15">
        <f t="shared" si="2644"/>
        <v>0</v>
      </c>
      <c r="F236" s="15">
        <f t="shared" si="2997"/>
        <v>0</v>
      </c>
      <c r="G236" s="21">
        <f t="shared" si="2998"/>
        <v>0</v>
      </c>
      <c r="H236" s="19">
        <f>'rent cash flow (do not modify)'!D235</f>
        <v>37000</v>
      </c>
      <c r="I236" s="22">
        <f>'rent cash flow (do not modify)'!E235</f>
        <v>37000</v>
      </c>
      <c r="J236" s="21">
        <f t="shared" si="2674"/>
        <v>6040.5447522176592</v>
      </c>
      <c r="K236" s="15">
        <f t="shared" si="2689"/>
        <v>416.66666666666669</v>
      </c>
      <c r="L236" s="15">
        <f t="shared" si="2690"/>
        <v>83.333333333333329</v>
      </c>
      <c r="M236" s="16">
        <f t="shared" si="2691"/>
        <v>166.66666666666666</v>
      </c>
      <c r="N236" s="15">
        <f t="shared" si="2692"/>
        <v>83.333333333333329</v>
      </c>
      <c r="O236" s="7">
        <f t="shared" si="2999"/>
        <v>10999.999999999998</v>
      </c>
      <c r="P236" s="15">
        <f t="shared" si="2645"/>
        <v>28966</v>
      </c>
      <c r="Q236" s="21">
        <f t="shared" si="2646"/>
        <v>22175.455247782342</v>
      </c>
      <c r="R236" s="4"/>
      <c r="S236" s="6">
        <f t="shared" si="2693"/>
        <v>7270.5833333333567</v>
      </c>
      <c r="T236" s="10"/>
      <c r="U236" s="6">
        <f t="shared" si="2693"/>
        <v>7270.5833333333567</v>
      </c>
      <c r="W236" s="6">
        <f t="shared" si="2693"/>
        <v>7270.5833333333567</v>
      </c>
      <c r="Y236" s="6">
        <f t="shared" si="2694"/>
        <v>7270.5833333333567</v>
      </c>
      <c r="AA236" s="6">
        <f t="shared" ref="AA236:AC236" si="3155">AA235+(365/12)</f>
        <v>7270.5833333333567</v>
      </c>
      <c r="AC236" s="6">
        <f t="shared" si="3155"/>
        <v>7270.5833333333567</v>
      </c>
      <c r="AE236" s="6">
        <f t="shared" ref="AE236:AG236" si="3156">AE235+(365/12)</f>
        <v>7270.5833333333567</v>
      </c>
      <c r="AG236" s="6">
        <f t="shared" si="3156"/>
        <v>7270.5833333333567</v>
      </c>
      <c r="AI236" s="6">
        <f t="shared" ref="AI236:AK236" si="3157">AI235+(365/12)</f>
        <v>7270.5833333333567</v>
      </c>
      <c r="AK236" s="6">
        <f t="shared" si="3157"/>
        <v>7270.5833333333567</v>
      </c>
      <c r="AM236" s="6">
        <f t="shared" ref="AM236:AO236" si="3158">AM235+(365/12)</f>
        <v>7270.5833333333567</v>
      </c>
      <c r="AO236" s="6">
        <f t="shared" si="3158"/>
        <v>7270.5833333333567</v>
      </c>
      <c r="AQ236" s="6">
        <f t="shared" ref="AQ236:AS236" si="3159">AQ235+(365/12)</f>
        <v>7270.5833333333567</v>
      </c>
      <c r="AS236" s="6">
        <f t="shared" si="3159"/>
        <v>7270.5833333333567</v>
      </c>
      <c r="AU236" s="6">
        <f t="shared" ref="AU236:AW236" si="3160">AU235+(365/12)</f>
        <v>7270.5833333333567</v>
      </c>
      <c r="AW236" s="6">
        <f t="shared" si="3160"/>
        <v>7270.5833333333567</v>
      </c>
      <c r="AY236" s="6">
        <f t="shared" ref="AY236:BA236" si="3161">AY235+(365/12)</f>
        <v>7270.5833333333567</v>
      </c>
      <c r="BA236" s="6">
        <f t="shared" si="3161"/>
        <v>7270.5833333333567</v>
      </c>
      <c r="BC236" s="6">
        <f t="shared" ref="BC236:BE236" si="3162">BC235+(365/12)</f>
        <v>7270.5833333333567</v>
      </c>
      <c r="BE236" s="6">
        <f t="shared" si="3162"/>
        <v>7270.5833333333567</v>
      </c>
      <c r="BF236" s="11">
        <f t="shared" si="3140"/>
        <v>22175.455247782342</v>
      </c>
      <c r="BG236" s="6">
        <f t="shared" ref="BG236:BI236" si="3163">BG235+(365/12)</f>
        <v>7270.5833333333567</v>
      </c>
      <c r="BH236" s="11">
        <f t="shared" si="3142"/>
        <v>22175.455247782342</v>
      </c>
      <c r="BI236" s="6">
        <f t="shared" si="3163"/>
        <v>7270.5833333333567</v>
      </c>
      <c r="BJ236" s="11">
        <f t="shared" si="3143"/>
        <v>22175.455247782342</v>
      </c>
      <c r="BK236" s="6">
        <f t="shared" ref="BK236:BM236" si="3164">BK235+(365/12)</f>
        <v>7270.5833333333567</v>
      </c>
      <c r="BL236" s="11">
        <f t="shared" si="3145"/>
        <v>22175.455247782342</v>
      </c>
      <c r="BM236" s="6">
        <f t="shared" si="3164"/>
        <v>7270.5833333333567</v>
      </c>
      <c r="BN236" s="11">
        <f t="shared" si="3146"/>
        <v>22175.455247782342</v>
      </c>
      <c r="BO236" s="6">
        <f t="shared" ref="BO236:BQ236" si="3165">BO235+(365/12)</f>
        <v>7270.5833333333567</v>
      </c>
      <c r="BP236" s="11">
        <f t="shared" si="3148"/>
        <v>22175.455247782342</v>
      </c>
      <c r="BQ236" s="6">
        <f t="shared" si="3165"/>
        <v>7270.5833333333567</v>
      </c>
      <c r="BR236" s="11">
        <f t="shared" si="3149"/>
        <v>22175.455247782342</v>
      </c>
      <c r="BS236" s="6">
        <f t="shared" ref="BS236:BU236" si="3166">BS235+(365/12)</f>
        <v>7270.5833333333567</v>
      </c>
      <c r="BT236" s="11">
        <f t="shared" si="3151"/>
        <v>22175.455247782342</v>
      </c>
      <c r="BU236" s="6">
        <f t="shared" si="3166"/>
        <v>7270.5833333333567</v>
      </c>
      <c r="BV236" s="11">
        <f t="shared" si="3152"/>
        <v>22175.455247782342</v>
      </c>
      <c r="BW236" s="6">
        <f t="shared" si="2607"/>
        <v>7270.5833333333567</v>
      </c>
      <c r="BX236" s="11">
        <f t="shared" si="3153"/>
        <v>22175.455247782342</v>
      </c>
      <c r="BY236" s="82">
        <f t="shared" si="2607"/>
        <v>7270.5833333333567</v>
      </c>
      <c r="BZ236" s="11">
        <f t="shared" si="3154"/>
        <v>22175.455247782342</v>
      </c>
      <c r="CA236" s="4"/>
    </row>
    <row r="237" spans="1:79">
      <c r="A237" s="1" t="str">
        <f t="shared" si="2840"/>
        <v/>
      </c>
      <c r="B237" s="1">
        <f t="shared" si="2673"/>
        <v>231</v>
      </c>
      <c r="C237" s="13">
        <f t="shared" si="2687"/>
        <v>0</v>
      </c>
      <c r="D237" s="2">
        <f t="shared" si="2688"/>
        <v>0</v>
      </c>
      <c r="E237" s="15">
        <f t="shared" si="2644"/>
        <v>0</v>
      </c>
      <c r="F237" s="15">
        <f t="shared" si="2997"/>
        <v>0</v>
      </c>
      <c r="G237" s="21">
        <f t="shared" si="2998"/>
        <v>0</v>
      </c>
      <c r="H237" s="19">
        <f>'rent cash flow (do not modify)'!D236</f>
        <v>37000</v>
      </c>
      <c r="I237" s="22">
        <f>'rent cash flow (do not modify)'!E236</f>
        <v>37000</v>
      </c>
      <c r="J237" s="21">
        <f t="shared" si="2674"/>
        <v>6040.5447522176592</v>
      </c>
      <c r="K237" s="15">
        <f t="shared" si="2689"/>
        <v>416.66666666666669</v>
      </c>
      <c r="L237" s="15">
        <f t="shared" si="2690"/>
        <v>83.333333333333329</v>
      </c>
      <c r="M237" s="16">
        <f t="shared" si="2691"/>
        <v>166.66666666666666</v>
      </c>
      <c r="N237" s="15">
        <f t="shared" si="2692"/>
        <v>83.333333333333329</v>
      </c>
      <c r="O237" s="7">
        <f t="shared" si="2999"/>
        <v>10999.999999999998</v>
      </c>
      <c r="P237" s="15">
        <f t="shared" si="2645"/>
        <v>28966</v>
      </c>
      <c r="Q237" s="21">
        <f t="shared" si="2646"/>
        <v>22175.455247782342</v>
      </c>
      <c r="R237" s="4"/>
      <c r="S237" s="6">
        <f t="shared" si="2693"/>
        <v>7301.0000000000236</v>
      </c>
      <c r="T237" s="10"/>
      <c r="U237" s="6">
        <f t="shared" si="2693"/>
        <v>7301.0000000000236</v>
      </c>
      <c r="W237" s="6">
        <f t="shared" si="2693"/>
        <v>7301.0000000000236</v>
      </c>
      <c r="Y237" s="6">
        <f t="shared" si="2694"/>
        <v>7301.0000000000236</v>
      </c>
      <c r="AA237" s="6">
        <f t="shared" ref="AA237:AC237" si="3167">AA236+(365/12)</f>
        <v>7301.0000000000236</v>
      </c>
      <c r="AC237" s="6">
        <f t="shared" si="3167"/>
        <v>7301.0000000000236</v>
      </c>
      <c r="AE237" s="6">
        <f t="shared" ref="AE237:AG237" si="3168">AE236+(365/12)</f>
        <v>7301.0000000000236</v>
      </c>
      <c r="AG237" s="6">
        <f t="shared" si="3168"/>
        <v>7301.0000000000236</v>
      </c>
      <c r="AI237" s="6">
        <f t="shared" ref="AI237:AK237" si="3169">AI236+(365/12)</f>
        <v>7301.0000000000236</v>
      </c>
      <c r="AK237" s="6">
        <f t="shared" si="3169"/>
        <v>7301.0000000000236</v>
      </c>
      <c r="AM237" s="6">
        <f t="shared" ref="AM237:AO237" si="3170">AM236+(365/12)</f>
        <v>7301.0000000000236</v>
      </c>
      <c r="AO237" s="6">
        <f t="shared" si="3170"/>
        <v>7301.0000000000236</v>
      </c>
      <c r="AQ237" s="6">
        <f t="shared" ref="AQ237:AS237" si="3171">AQ236+(365/12)</f>
        <v>7301.0000000000236</v>
      </c>
      <c r="AS237" s="6">
        <f t="shared" si="3171"/>
        <v>7301.0000000000236</v>
      </c>
      <c r="AU237" s="6">
        <f t="shared" ref="AU237:AW237" si="3172">AU236+(365/12)</f>
        <v>7301.0000000000236</v>
      </c>
      <c r="AW237" s="6">
        <f t="shared" si="3172"/>
        <v>7301.0000000000236</v>
      </c>
      <c r="AY237" s="6">
        <f t="shared" ref="AY237:BA237" si="3173">AY236+(365/12)</f>
        <v>7301.0000000000236</v>
      </c>
      <c r="BA237" s="6">
        <f t="shared" si="3173"/>
        <v>7301.0000000000236</v>
      </c>
      <c r="BC237" s="6">
        <f t="shared" ref="BC237:BE237" si="3174">BC236+(365/12)</f>
        <v>7301.0000000000236</v>
      </c>
      <c r="BE237" s="6">
        <f t="shared" si="3174"/>
        <v>7301.0000000000236</v>
      </c>
      <c r="BF237" s="11">
        <f t="shared" si="3140"/>
        <v>22175.455247782342</v>
      </c>
      <c r="BG237" s="6">
        <f t="shared" ref="BG237:BI237" si="3175">BG236+(365/12)</f>
        <v>7301.0000000000236</v>
      </c>
      <c r="BH237" s="11">
        <f t="shared" si="3142"/>
        <v>22175.455247782342</v>
      </c>
      <c r="BI237" s="6">
        <f t="shared" si="3175"/>
        <v>7301.0000000000236</v>
      </c>
      <c r="BJ237" s="11">
        <f t="shared" si="3143"/>
        <v>22175.455247782342</v>
      </c>
      <c r="BK237" s="6">
        <f t="shared" ref="BK237:BM237" si="3176">BK236+(365/12)</f>
        <v>7301.0000000000236</v>
      </c>
      <c r="BL237" s="11">
        <f t="shared" si="3145"/>
        <v>22175.455247782342</v>
      </c>
      <c r="BM237" s="6">
        <f t="shared" si="3176"/>
        <v>7301.0000000000236</v>
      </c>
      <c r="BN237" s="11">
        <f t="shared" si="3146"/>
        <v>22175.455247782342</v>
      </c>
      <c r="BO237" s="6">
        <f t="shared" ref="BO237:BQ237" si="3177">BO236+(365/12)</f>
        <v>7301.0000000000236</v>
      </c>
      <c r="BP237" s="11">
        <f t="shared" si="3148"/>
        <v>22175.455247782342</v>
      </c>
      <c r="BQ237" s="6">
        <f t="shared" si="3177"/>
        <v>7301.0000000000236</v>
      </c>
      <c r="BR237" s="11">
        <f t="shared" si="3149"/>
        <v>22175.455247782342</v>
      </c>
      <c r="BS237" s="6">
        <f t="shared" ref="BS237:BU237" si="3178">BS236+(365/12)</f>
        <v>7301.0000000000236</v>
      </c>
      <c r="BT237" s="11">
        <f t="shared" si="3151"/>
        <v>22175.455247782342</v>
      </c>
      <c r="BU237" s="6">
        <f t="shared" si="3178"/>
        <v>7301.0000000000236</v>
      </c>
      <c r="BV237" s="11">
        <f t="shared" si="3152"/>
        <v>22175.455247782342</v>
      </c>
      <c r="BW237" s="6">
        <f t="shared" si="2607"/>
        <v>7301.0000000000236</v>
      </c>
      <c r="BX237" s="11">
        <f t="shared" si="3153"/>
        <v>22175.455247782342</v>
      </c>
      <c r="BY237" s="82">
        <f t="shared" si="2607"/>
        <v>7301.0000000000236</v>
      </c>
      <c r="BZ237" s="11">
        <f t="shared" si="3154"/>
        <v>22175.455247782342</v>
      </c>
      <c r="CA237" s="4"/>
    </row>
    <row r="238" spans="1:79">
      <c r="A238" s="1" t="str">
        <f t="shared" si="2840"/>
        <v/>
      </c>
      <c r="B238" s="1">
        <f t="shared" si="2673"/>
        <v>232</v>
      </c>
      <c r="C238" s="13">
        <f t="shared" si="2687"/>
        <v>0</v>
      </c>
      <c r="D238" s="2">
        <f t="shared" si="2688"/>
        <v>0</v>
      </c>
      <c r="E238" s="15">
        <f t="shared" si="2644"/>
        <v>0</v>
      </c>
      <c r="F238" s="15">
        <f t="shared" si="2997"/>
        <v>0</v>
      </c>
      <c r="G238" s="21">
        <f t="shared" si="2998"/>
        <v>0</v>
      </c>
      <c r="H238" s="19">
        <f>'rent cash flow (do not modify)'!D237</f>
        <v>37000</v>
      </c>
      <c r="I238" s="22">
        <f>'rent cash flow (do not modify)'!E237</f>
        <v>37000</v>
      </c>
      <c r="J238" s="21">
        <f t="shared" si="2674"/>
        <v>6040.5447522176592</v>
      </c>
      <c r="K238" s="15">
        <f t="shared" si="2689"/>
        <v>416.66666666666669</v>
      </c>
      <c r="L238" s="15">
        <f t="shared" si="2690"/>
        <v>83.333333333333329</v>
      </c>
      <c r="M238" s="16">
        <f t="shared" si="2691"/>
        <v>166.66666666666666</v>
      </c>
      <c r="N238" s="15">
        <f t="shared" si="2692"/>
        <v>83.333333333333329</v>
      </c>
      <c r="O238" s="7">
        <f t="shared" si="2999"/>
        <v>10999.999999999998</v>
      </c>
      <c r="P238" s="15">
        <f t="shared" si="2645"/>
        <v>28966</v>
      </c>
      <c r="Q238" s="21">
        <f t="shared" si="2646"/>
        <v>22175.455247782342</v>
      </c>
      <c r="R238" s="4"/>
      <c r="S238" s="6">
        <f t="shared" si="2693"/>
        <v>7331.4166666666906</v>
      </c>
      <c r="T238" s="10"/>
      <c r="U238" s="6">
        <f t="shared" si="2693"/>
        <v>7331.4166666666906</v>
      </c>
      <c r="W238" s="6">
        <f t="shared" si="2693"/>
        <v>7331.4166666666906</v>
      </c>
      <c r="Y238" s="6">
        <f t="shared" si="2694"/>
        <v>7331.4166666666906</v>
      </c>
      <c r="AA238" s="6">
        <f t="shared" ref="AA238:AC238" si="3179">AA237+(365/12)</f>
        <v>7331.4166666666906</v>
      </c>
      <c r="AC238" s="6">
        <f t="shared" si="3179"/>
        <v>7331.4166666666906</v>
      </c>
      <c r="AE238" s="6">
        <f t="shared" ref="AE238:AG238" si="3180">AE237+(365/12)</f>
        <v>7331.4166666666906</v>
      </c>
      <c r="AG238" s="6">
        <f t="shared" si="3180"/>
        <v>7331.4166666666906</v>
      </c>
      <c r="AI238" s="6">
        <f t="shared" ref="AI238:AK238" si="3181">AI237+(365/12)</f>
        <v>7331.4166666666906</v>
      </c>
      <c r="AK238" s="6">
        <f t="shared" si="3181"/>
        <v>7331.4166666666906</v>
      </c>
      <c r="AM238" s="6">
        <f t="shared" ref="AM238:AO238" si="3182">AM237+(365/12)</f>
        <v>7331.4166666666906</v>
      </c>
      <c r="AO238" s="6">
        <f t="shared" si="3182"/>
        <v>7331.4166666666906</v>
      </c>
      <c r="AQ238" s="6">
        <f t="shared" ref="AQ238:AS238" si="3183">AQ237+(365/12)</f>
        <v>7331.4166666666906</v>
      </c>
      <c r="AS238" s="6">
        <f t="shared" si="3183"/>
        <v>7331.4166666666906</v>
      </c>
      <c r="AU238" s="6">
        <f t="shared" ref="AU238:AW238" si="3184">AU237+(365/12)</f>
        <v>7331.4166666666906</v>
      </c>
      <c r="AW238" s="6">
        <f t="shared" si="3184"/>
        <v>7331.4166666666906</v>
      </c>
      <c r="AY238" s="6">
        <f t="shared" ref="AY238:BA238" si="3185">AY237+(365/12)</f>
        <v>7331.4166666666906</v>
      </c>
      <c r="BA238" s="6">
        <f t="shared" si="3185"/>
        <v>7331.4166666666906</v>
      </c>
      <c r="BC238" s="6">
        <f t="shared" ref="BC238:BE238" si="3186">BC237+(365/12)</f>
        <v>7331.4166666666906</v>
      </c>
      <c r="BE238" s="6">
        <f t="shared" si="3186"/>
        <v>7331.4166666666906</v>
      </c>
      <c r="BF238" s="11">
        <f t="shared" si="3140"/>
        <v>22175.455247782342</v>
      </c>
      <c r="BG238" s="6">
        <f t="shared" ref="BG238:BI238" si="3187">BG237+(365/12)</f>
        <v>7331.4166666666906</v>
      </c>
      <c r="BH238" s="11">
        <f t="shared" si="3142"/>
        <v>22175.455247782342</v>
      </c>
      <c r="BI238" s="6">
        <f t="shared" si="3187"/>
        <v>7331.4166666666906</v>
      </c>
      <c r="BJ238" s="11">
        <f t="shared" si="3143"/>
        <v>22175.455247782342</v>
      </c>
      <c r="BK238" s="6">
        <f t="shared" ref="BK238:BM238" si="3188">BK237+(365/12)</f>
        <v>7331.4166666666906</v>
      </c>
      <c r="BL238" s="11">
        <f t="shared" si="3145"/>
        <v>22175.455247782342</v>
      </c>
      <c r="BM238" s="6">
        <f t="shared" si="3188"/>
        <v>7331.4166666666906</v>
      </c>
      <c r="BN238" s="11">
        <f t="shared" si="3146"/>
        <v>22175.455247782342</v>
      </c>
      <c r="BO238" s="6">
        <f t="shared" ref="BO238:BQ238" si="3189">BO237+(365/12)</f>
        <v>7331.4166666666906</v>
      </c>
      <c r="BP238" s="11">
        <f t="shared" si="3148"/>
        <v>22175.455247782342</v>
      </c>
      <c r="BQ238" s="6">
        <f t="shared" si="3189"/>
        <v>7331.4166666666906</v>
      </c>
      <c r="BR238" s="11">
        <f t="shared" si="3149"/>
        <v>22175.455247782342</v>
      </c>
      <c r="BS238" s="6">
        <f t="shared" ref="BS238:BU238" si="3190">BS237+(365/12)</f>
        <v>7331.4166666666906</v>
      </c>
      <c r="BT238" s="11">
        <f t="shared" si="3151"/>
        <v>22175.455247782342</v>
      </c>
      <c r="BU238" s="6">
        <f t="shared" si="3190"/>
        <v>7331.4166666666906</v>
      </c>
      <c r="BV238" s="11">
        <f t="shared" si="3152"/>
        <v>22175.455247782342</v>
      </c>
      <c r="BW238" s="6">
        <f t="shared" si="2607"/>
        <v>7331.4166666666906</v>
      </c>
      <c r="BX238" s="11">
        <f t="shared" si="3153"/>
        <v>22175.455247782342</v>
      </c>
      <c r="BY238" s="82">
        <f t="shared" si="2607"/>
        <v>7331.4166666666906</v>
      </c>
      <c r="BZ238" s="11">
        <f t="shared" si="3154"/>
        <v>22175.455247782342</v>
      </c>
      <c r="CA238" s="4"/>
    </row>
    <row r="239" spans="1:79">
      <c r="A239" s="1" t="str">
        <f t="shared" si="2840"/>
        <v/>
      </c>
      <c r="B239" s="1">
        <f t="shared" si="2673"/>
        <v>233</v>
      </c>
      <c r="C239" s="13">
        <f t="shared" si="2687"/>
        <v>0</v>
      </c>
      <c r="D239" s="2">
        <f t="shared" si="2688"/>
        <v>0</v>
      </c>
      <c r="E239" s="15">
        <f t="shared" si="2644"/>
        <v>0</v>
      </c>
      <c r="F239" s="15">
        <f t="shared" si="2997"/>
        <v>0</v>
      </c>
      <c r="G239" s="21">
        <f t="shared" si="2998"/>
        <v>0</v>
      </c>
      <c r="H239" s="19">
        <f>'rent cash flow (do not modify)'!D238</f>
        <v>37000</v>
      </c>
      <c r="I239" s="22">
        <f>'rent cash flow (do not modify)'!E238</f>
        <v>37000</v>
      </c>
      <c r="J239" s="21">
        <f t="shared" si="2674"/>
        <v>6040.5447522176592</v>
      </c>
      <c r="K239" s="15">
        <f t="shared" si="2689"/>
        <v>416.66666666666669</v>
      </c>
      <c r="L239" s="15">
        <f t="shared" si="2690"/>
        <v>83.333333333333329</v>
      </c>
      <c r="M239" s="16">
        <f t="shared" si="2691"/>
        <v>166.66666666666666</v>
      </c>
      <c r="N239" s="15">
        <f t="shared" si="2692"/>
        <v>83.333333333333329</v>
      </c>
      <c r="O239" s="7">
        <f t="shared" si="2999"/>
        <v>10999.999999999998</v>
      </c>
      <c r="P239" s="15">
        <f t="shared" si="2645"/>
        <v>28966</v>
      </c>
      <c r="Q239" s="21">
        <f t="shared" si="2646"/>
        <v>22175.455247782342</v>
      </c>
      <c r="R239" s="4"/>
      <c r="S239" s="6">
        <f t="shared" si="2693"/>
        <v>7361.8333333333576</v>
      </c>
      <c r="T239" s="10"/>
      <c r="U239" s="6">
        <f t="shared" si="2693"/>
        <v>7361.8333333333576</v>
      </c>
      <c r="W239" s="6">
        <f t="shared" si="2693"/>
        <v>7361.8333333333576</v>
      </c>
      <c r="Y239" s="6">
        <f t="shared" si="2694"/>
        <v>7361.8333333333576</v>
      </c>
      <c r="AA239" s="6">
        <f t="shared" ref="AA239:AC239" si="3191">AA238+(365/12)</f>
        <v>7361.8333333333576</v>
      </c>
      <c r="AC239" s="6">
        <f t="shared" si="3191"/>
        <v>7361.8333333333576</v>
      </c>
      <c r="AE239" s="6">
        <f t="shared" ref="AE239:AG239" si="3192">AE238+(365/12)</f>
        <v>7361.8333333333576</v>
      </c>
      <c r="AG239" s="6">
        <f t="shared" si="3192"/>
        <v>7361.8333333333576</v>
      </c>
      <c r="AI239" s="6">
        <f t="shared" ref="AI239:AK239" si="3193">AI238+(365/12)</f>
        <v>7361.8333333333576</v>
      </c>
      <c r="AK239" s="6">
        <f t="shared" si="3193"/>
        <v>7361.8333333333576</v>
      </c>
      <c r="AM239" s="6">
        <f t="shared" ref="AM239:AO239" si="3194">AM238+(365/12)</f>
        <v>7361.8333333333576</v>
      </c>
      <c r="AO239" s="6">
        <f t="shared" si="3194"/>
        <v>7361.8333333333576</v>
      </c>
      <c r="AQ239" s="6">
        <f t="shared" ref="AQ239:AS239" si="3195">AQ238+(365/12)</f>
        <v>7361.8333333333576</v>
      </c>
      <c r="AS239" s="6">
        <f t="shared" si="3195"/>
        <v>7361.8333333333576</v>
      </c>
      <c r="AU239" s="6">
        <f t="shared" ref="AU239:AW239" si="3196">AU238+(365/12)</f>
        <v>7361.8333333333576</v>
      </c>
      <c r="AW239" s="6">
        <f t="shared" si="3196"/>
        <v>7361.8333333333576</v>
      </c>
      <c r="AY239" s="6">
        <f t="shared" ref="AY239:BA239" si="3197">AY238+(365/12)</f>
        <v>7361.8333333333576</v>
      </c>
      <c r="BA239" s="6">
        <f t="shared" si="3197"/>
        <v>7361.8333333333576</v>
      </c>
      <c r="BC239" s="6">
        <f t="shared" ref="BC239:BE239" si="3198">BC238+(365/12)</f>
        <v>7361.8333333333576</v>
      </c>
      <c r="BE239" s="6">
        <f t="shared" si="3198"/>
        <v>7361.8333333333576</v>
      </c>
      <c r="BF239" s="11">
        <f t="shared" si="3140"/>
        <v>22175.455247782342</v>
      </c>
      <c r="BG239" s="6">
        <f t="shared" ref="BG239:BI239" si="3199">BG238+(365/12)</f>
        <v>7361.8333333333576</v>
      </c>
      <c r="BH239" s="11">
        <f t="shared" si="3142"/>
        <v>22175.455247782342</v>
      </c>
      <c r="BI239" s="6">
        <f t="shared" si="3199"/>
        <v>7361.8333333333576</v>
      </c>
      <c r="BJ239" s="11">
        <f t="shared" si="3143"/>
        <v>22175.455247782342</v>
      </c>
      <c r="BK239" s="6">
        <f t="shared" ref="BK239:BM239" si="3200">BK238+(365/12)</f>
        <v>7361.8333333333576</v>
      </c>
      <c r="BL239" s="11">
        <f t="shared" si="3145"/>
        <v>22175.455247782342</v>
      </c>
      <c r="BM239" s="6">
        <f t="shared" si="3200"/>
        <v>7361.8333333333576</v>
      </c>
      <c r="BN239" s="11">
        <f t="shared" si="3146"/>
        <v>22175.455247782342</v>
      </c>
      <c r="BO239" s="6">
        <f t="shared" ref="BO239:BQ239" si="3201">BO238+(365/12)</f>
        <v>7361.8333333333576</v>
      </c>
      <c r="BP239" s="11">
        <f t="shared" si="3148"/>
        <v>22175.455247782342</v>
      </c>
      <c r="BQ239" s="6">
        <f t="shared" si="3201"/>
        <v>7361.8333333333576</v>
      </c>
      <c r="BR239" s="11">
        <f t="shared" si="3149"/>
        <v>22175.455247782342</v>
      </c>
      <c r="BS239" s="6">
        <f t="shared" ref="BS239:BU239" si="3202">BS238+(365/12)</f>
        <v>7361.8333333333576</v>
      </c>
      <c r="BT239" s="11">
        <f t="shared" si="3151"/>
        <v>22175.455247782342</v>
      </c>
      <c r="BU239" s="6">
        <f t="shared" si="3202"/>
        <v>7361.8333333333576</v>
      </c>
      <c r="BV239" s="11">
        <f t="shared" si="3152"/>
        <v>22175.455247782342</v>
      </c>
      <c r="BW239" s="6">
        <f t="shared" si="2607"/>
        <v>7361.8333333333576</v>
      </c>
      <c r="BX239" s="11">
        <f t="shared" si="3153"/>
        <v>22175.455247782342</v>
      </c>
      <c r="BY239" s="82">
        <f t="shared" si="2607"/>
        <v>7361.8333333333576</v>
      </c>
      <c r="BZ239" s="11">
        <f t="shared" si="3154"/>
        <v>22175.455247782342</v>
      </c>
      <c r="CA239" s="4"/>
    </row>
    <row r="240" spans="1:79">
      <c r="A240" s="1" t="str">
        <f t="shared" si="2840"/>
        <v/>
      </c>
      <c r="B240" s="1">
        <f t="shared" si="2673"/>
        <v>234</v>
      </c>
      <c r="C240" s="13">
        <f t="shared" si="2687"/>
        <v>0</v>
      </c>
      <c r="D240" s="2">
        <f t="shared" si="2688"/>
        <v>0</v>
      </c>
      <c r="E240" s="15">
        <f t="shared" si="2644"/>
        <v>0</v>
      </c>
      <c r="F240" s="15">
        <f t="shared" si="2997"/>
        <v>0</v>
      </c>
      <c r="G240" s="21">
        <f t="shared" si="2998"/>
        <v>0</v>
      </c>
      <c r="H240" s="19">
        <f>'rent cash flow (do not modify)'!D239</f>
        <v>37000</v>
      </c>
      <c r="I240" s="22">
        <f>'rent cash flow (do not modify)'!E239</f>
        <v>37000</v>
      </c>
      <c r="J240" s="21">
        <f t="shared" si="2674"/>
        <v>6040.5447522176592</v>
      </c>
      <c r="K240" s="15">
        <f t="shared" si="2689"/>
        <v>416.66666666666669</v>
      </c>
      <c r="L240" s="15">
        <f t="shared" si="2690"/>
        <v>83.333333333333329</v>
      </c>
      <c r="M240" s="16">
        <f t="shared" si="2691"/>
        <v>166.66666666666666</v>
      </c>
      <c r="N240" s="15">
        <f t="shared" si="2692"/>
        <v>83.333333333333329</v>
      </c>
      <c r="O240" s="7">
        <f t="shared" si="2999"/>
        <v>10999.999999999998</v>
      </c>
      <c r="P240" s="15">
        <f t="shared" si="2645"/>
        <v>28966</v>
      </c>
      <c r="Q240" s="21">
        <f t="shared" si="2646"/>
        <v>22175.455247782342</v>
      </c>
      <c r="R240" s="4"/>
      <c r="S240" s="6">
        <f t="shared" si="2693"/>
        <v>7392.2500000000246</v>
      </c>
      <c r="T240" s="10"/>
      <c r="U240" s="6">
        <f t="shared" si="2693"/>
        <v>7392.2500000000246</v>
      </c>
      <c r="W240" s="6">
        <f t="shared" si="2693"/>
        <v>7392.2500000000246</v>
      </c>
      <c r="Y240" s="6">
        <f t="shared" si="2694"/>
        <v>7392.2500000000246</v>
      </c>
      <c r="AA240" s="6">
        <f t="shared" ref="AA240:AC240" si="3203">AA239+(365/12)</f>
        <v>7392.2500000000246</v>
      </c>
      <c r="AC240" s="6">
        <f t="shared" si="3203"/>
        <v>7392.2500000000246</v>
      </c>
      <c r="AE240" s="6">
        <f t="shared" ref="AE240:AG240" si="3204">AE239+(365/12)</f>
        <v>7392.2500000000246</v>
      </c>
      <c r="AG240" s="6">
        <f t="shared" si="3204"/>
        <v>7392.2500000000246</v>
      </c>
      <c r="AI240" s="6">
        <f t="shared" ref="AI240:AK240" si="3205">AI239+(365/12)</f>
        <v>7392.2500000000246</v>
      </c>
      <c r="AK240" s="6">
        <f t="shared" si="3205"/>
        <v>7392.2500000000246</v>
      </c>
      <c r="AM240" s="6">
        <f t="shared" ref="AM240:AO240" si="3206">AM239+(365/12)</f>
        <v>7392.2500000000246</v>
      </c>
      <c r="AO240" s="6">
        <f t="shared" si="3206"/>
        <v>7392.2500000000246</v>
      </c>
      <c r="AQ240" s="6">
        <f t="shared" ref="AQ240:AS240" si="3207">AQ239+(365/12)</f>
        <v>7392.2500000000246</v>
      </c>
      <c r="AS240" s="6">
        <f t="shared" si="3207"/>
        <v>7392.2500000000246</v>
      </c>
      <c r="AU240" s="6">
        <f t="shared" ref="AU240:AW240" si="3208">AU239+(365/12)</f>
        <v>7392.2500000000246</v>
      </c>
      <c r="AW240" s="6">
        <f t="shared" si="3208"/>
        <v>7392.2500000000246</v>
      </c>
      <c r="AY240" s="6">
        <f t="shared" ref="AY240:BA240" si="3209">AY239+(365/12)</f>
        <v>7392.2500000000246</v>
      </c>
      <c r="BA240" s="6">
        <f t="shared" si="3209"/>
        <v>7392.2500000000246</v>
      </c>
      <c r="BC240" s="6">
        <f t="shared" ref="BC240:BE240" si="3210">BC239+(365/12)</f>
        <v>7392.2500000000246</v>
      </c>
      <c r="BE240" s="6">
        <f t="shared" si="3210"/>
        <v>7392.2500000000246</v>
      </c>
      <c r="BF240" s="11">
        <f t="shared" si="3140"/>
        <v>22175.455247782342</v>
      </c>
      <c r="BG240" s="6">
        <f t="shared" ref="BG240:BI240" si="3211">BG239+(365/12)</f>
        <v>7392.2500000000246</v>
      </c>
      <c r="BH240" s="11">
        <f t="shared" si="3142"/>
        <v>22175.455247782342</v>
      </c>
      <c r="BI240" s="6">
        <f t="shared" si="3211"/>
        <v>7392.2500000000246</v>
      </c>
      <c r="BJ240" s="11">
        <f t="shared" si="3143"/>
        <v>22175.455247782342</v>
      </c>
      <c r="BK240" s="6">
        <f t="shared" ref="BK240:BM240" si="3212">BK239+(365/12)</f>
        <v>7392.2500000000246</v>
      </c>
      <c r="BL240" s="11">
        <f t="shared" si="3145"/>
        <v>22175.455247782342</v>
      </c>
      <c r="BM240" s="6">
        <f t="shared" si="3212"/>
        <v>7392.2500000000246</v>
      </c>
      <c r="BN240" s="11">
        <f t="shared" si="3146"/>
        <v>22175.455247782342</v>
      </c>
      <c r="BO240" s="6">
        <f t="shared" ref="BO240:BQ240" si="3213">BO239+(365/12)</f>
        <v>7392.2500000000246</v>
      </c>
      <c r="BP240" s="11">
        <f t="shared" si="3148"/>
        <v>22175.455247782342</v>
      </c>
      <c r="BQ240" s="6">
        <f t="shared" si="3213"/>
        <v>7392.2500000000246</v>
      </c>
      <c r="BR240" s="11">
        <f t="shared" si="3149"/>
        <v>22175.455247782342</v>
      </c>
      <c r="BS240" s="6">
        <f t="shared" ref="BS240:BU240" si="3214">BS239+(365/12)</f>
        <v>7392.2500000000246</v>
      </c>
      <c r="BT240" s="11">
        <f t="shared" si="3151"/>
        <v>22175.455247782342</v>
      </c>
      <c r="BU240" s="6">
        <f t="shared" si="3214"/>
        <v>7392.2500000000246</v>
      </c>
      <c r="BV240" s="11">
        <f t="shared" si="3152"/>
        <v>22175.455247782342</v>
      </c>
      <c r="BW240" s="6">
        <f t="shared" si="2607"/>
        <v>7392.2500000000246</v>
      </c>
      <c r="BX240" s="11">
        <f t="shared" si="3153"/>
        <v>22175.455247782342</v>
      </c>
      <c r="BY240" s="82">
        <f t="shared" si="2607"/>
        <v>7392.2500000000246</v>
      </c>
      <c r="BZ240" s="11">
        <f t="shared" si="3154"/>
        <v>22175.455247782342</v>
      </c>
      <c r="CA240" s="4"/>
    </row>
    <row r="241" spans="1:79">
      <c r="A241" s="1" t="str">
        <f t="shared" si="2840"/>
        <v/>
      </c>
      <c r="B241" s="1">
        <f t="shared" si="2673"/>
        <v>235</v>
      </c>
      <c r="C241" s="13">
        <f t="shared" si="2687"/>
        <v>0</v>
      </c>
      <c r="D241" s="2">
        <f t="shared" si="2688"/>
        <v>0</v>
      </c>
      <c r="E241" s="15">
        <f t="shared" si="2644"/>
        <v>0</v>
      </c>
      <c r="F241" s="15">
        <f t="shared" si="2997"/>
        <v>0</v>
      </c>
      <c r="G241" s="21">
        <f t="shared" si="2998"/>
        <v>0</v>
      </c>
      <c r="H241" s="19">
        <f>'rent cash flow (do not modify)'!D240</f>
        <v>37000</v>
      </c>
      <c r="I241" s="22">
        <f>'rent cash flow (do not modify)'!E240</f>
        <v>37000</v>
      </c>
      <c r="J241" s="21">
        <f t="shared" si="2674"/>
        <v>6040.5447522176592</v>
      </c>
      <c r="K241" s="15">
        <f t="shared" si="2689"/>
        <v>416.66666666666669</v>
      </c>
      <c r="L241" s="15">
        <f t="shared" si="2690"/>
        <v>83.333333333333329</v>
      </c>
      <c r="M241" s="16">
        <f t="shared" si="2691"/>
        <v>166.66666666666666</v>
      </c>
      <c r="N241" s="15">
        <f t="shared" si="2692"/>
        <v>83.333333333333329</v>
      </c>
      <c r="O241" s="7">
        <f t="shared" si="2999"/>
        <v>10999.999999999998</v>
      </c>
      <c r="P241" s="15">
        <f t="shared" si="2645"/>
        <v>28966</v>
      </c>
      <c r="Q241" s="21">
        <f t="shared" si="2646"/>
        <v>22175.455247782342</v>
      </c>
      <c r="R241" s="4"/>
      <c r="S241" s="6">
        <f t="shared" si="2693"/>
        <v>7422.6666666666915</v>
      </c>
      <c r="T241" s="10"/>
      <c r="U241" s="6">
        <f t="shared" si="2693"/>
        <v>7422.6666666666915</v>
      </c>
      <c r="W241" s="6">
        <f t="shared" si="2693"/>
        <v>7422.6666666666915</v>
      </c>
      <c r="Y241" s="6">
        <f t="shared" si="2694"/>
        <v>7422.6666666666915</v>
      </c>
      <c r="AA241" s="6">
        <f t="shared" ref="AA241:AC241" si="3215">AA240+(365/12)</f>
        <v>7422.6666666666915</v>
      </c>
      <c r="AC241" s="6">
        <f t="shared" si="3215"/>
        <v>7422.6666666666915</v>
      </c>
      <c r="AE241" s="6">
        <f t="shared" ref="AE241:AG241" si="3216">AE240+(365/12)</f>
        <v>7422.6666666666915</v>
      </c>
      <c r="AG241" s="6">
        <f t="shared" si="3216"/>
        <v>7422.6666666666915</v>
      </c>
      <c r="AI241" s="6">
        <f t="shared" ref="AI241:AK241" si="3217">AI240+(365/12)</f>
        <v>7422.6666666666915</v>
      </c>
      <c r="AK241" s="6">
        <f t="shared" si="3217"/>
        <v>7422.6666666666915</v>
      </c>
      <c r="AM241" s="6">
        <f t="shared" ref="AM241:AO241" si="3218">AM240+(365/12)</f>
        <v>7422.6666666666915</v>
      </c>
      <c r="AO241" s="6">
        <f t="shared" si="3218"/>
        <v>7422.6666666666915</v>
      </c>
      <c r="AQ241" s="6">
        <f t="shared" ref="AQ241:AS241" si="3219">AQ240+(365/12)</f>
        <v>7422.6666666666915</v>
      </c>
      <c r="AS241" s="6">
        <f t="shared" si="3219"/>
        <v>7422.6666666666915</v>
      </c>
      <c r="AU241" s="6">
        <f t="shared" ref="AU241:AW241" si="3220">AU240+(365/12)</f>
        <v>7422.6666666666915</v>
      </c>
      <c r="AW241" s="6">
        <f t="shared" si="3220"/>
        <v>7422.6666666666915</v>
      </c>
      <c r="AY241" s="6">
        <f t="shared" ref="AY241:BA241" si="3221">AY240+(365/12)</f>
        <v>7422.6666666666915</v>
      </c>
      <c r="BA241" s="6">
        <f t="shared" si="3221"/>
        <v>7422.6666666666915</v>
      </c>
      <c r="BC241" s="6">
        <f t="shared" ref="BC241:BE241" si="3222">BC240+(365/12)</f>
        <v>7422.6666666666915</v>
      </c>
      <c r="BE241" s="6">
        <f t="shared" si="3222"/>
        <v>7422.6666666666915</v>
      </c>
      <c r="BF241" s="11">
        <f t="shared" si="3140"/>
        <v>22175.455247782342</v>
      </c>
      <c r="BG241" s="6">
        <f t="shared" ref="BG241:BI241" si="3223">BG240+(365/12)</f>
        <v>7422.6666666666915</v>
      </c>
      <c r="BH241" s="11">
        <f t="shared" si="3142"/>
        <v>22175.455247782342</v>
      </c>
      <c r="BI241" s="6">
        <f t="shared" si="3223"/>
        <v>7422.6666666666915</v>
      </c>
      <c r="BJ241" s="11">
        <f t="shared" si="3143"/>
        <v>22175.455247782342</v>
      </c>
      <c r="BK241" s="6">
        <f t="shared" ref="BK241:BM241" si="3224">BK240+(365/12)</f>
        <v>7422.6666666666915</v>
      </c>
      <c r="BL241" s="11">
        <f t="shared" si="3145"/>
        <v>22175.455247782342</v>
      </c>
      <c r="BM241" s="6">
        <f t="shared" si="3224"/>
        <v>7422.6666666666915</v>
      </c>
      <c r="BN241" s="11">
        <f t="shared" si="3146"/>
        <v>22175.455247782342</v>
      </c>
      <c r="BO241" s="6">
        <f t="shared" ref="BO241:BQ241" si="3225">BO240+(365/12)</f>
        <v>7422.6666666666915</v>
      </c>
      <c r="BP241" s="11">
        <f t="shared" si="3148"/>
        <v>22175.455247782342</v>
      </c>
      <c r="BQ241" s="6">
        <f t="shared" si="3225"/>
        <v>7422.6666666666915</v>
      </c>
      <c r="BR241" s="11">
        <f t="shared" si="3149"/>
        <v>22175.455247782342</v>
      </c>
      <c r="BS241" s="6">
        <f t="shared" ref="BS241:BU241" si="3226">BS240+(365/12)</f>
        <v>7422.6666666666915</v>
      </c>
      <c r="BT241" s="11">
        <f t="shared" si="3151"/>
        <v>22175.455247782342</v>
      </c>
      <c r="BU241" s="6">
        <f t="shared" si="3226"/>
        <v>7422.6666666666915</v>
      </c>
      <c r="BV241" s="11">
        <f t="shared" si="3152"/>
        <v>22175.455247782342</v>
      </c>
      <c r="BW241" s="6">
        <f t="shared" si="2607"/>
        <v>7422.6666666666915</v>
      </c>
      <c r="BX241" s="11">
        <f t="shared" si="3153"/>
        <v>22175.455247782342</v>
      </c>
      <c r="BY241" s="82">
        <f t="shared" si="2607"/>
        <v>7422.6666666666915</v>
      </c>
      <c r="BZ241" s="11">
        <f t="shared" si="3154"/>
        <v>22175.455247782342</v>
      </c>
      <c r="CA241" s="4"/>
    </row>
    <row r="242" spans="1:79">
      <c r="A242" s="1" t="str">
        <f t="shared" si="2840"/>
        <v/>
      </c>
      <c r="B242" s="1">
        <f t="shared" si="2673"/>
        <v>236</v>
      </c>
      <c r="C242" s="13">
        <f t="shared" si="2687"/>
        <v>0</v>
      </c>
      <c r="D242" s="2">
        <f t="shared" si="2688"/>
        <v>0</v>
      </c>
      <c r="E242" s="15">
        <f t="shared" si="2644"/>
        <v>0</v>
      </c>
      <c r="F242" s="15">
        <f t="shared" si="2997"/>
        <v>0</v>
      </c>
      <c r="G242" s="21">
        <f t="shared" si="2998"/>
        <v>0</v>
      </c>
      <c r="H242" s="19">
        <f>'rent cash flow (do not modify)'!D241</f>
        <v>37000</v>
      </c>
      <c r="I242" s="22">
        <f>'rent cash flow (do not modify)'!E241</f>
        <v>37000</v>
      </c>
      <c r="J242" s="21">
        <f t="shared" si="2674"/>
        <v>6040.5447522176592</v>
      </c>
      <c r="K242" s="15">
        <f t="shared" si="2689"/>
        <v>416.66666666666669</v>
      </c>
      <c r="L242" s="15">
        <f t="shared" si="2690"/>
        <v>83.333333333333329</v>
      </c>
      <c r="M242" s="16">
        <f t="shared" si="2691"/>
        <v>166.66666666666666</v>
      </c>
      <c r="N242" s="15">
        <f t="shared" si="2692"/>
        <v>83.333333333333329</v>
      </c>
      <c r="O242" s="7">
        <f t="shared" si="2999"/>
        <v>10999.999999999998</v>
      </c>
      <c r="P242" s="15">
        <f t="shared" si="2645"/>
        <v>28966</v>
      </c>
      <c r="Q242" s="21">
        <f t="shared" si="2646"/>
        <v>22175.455247782342</v>
      </c>
      <c r="R242" s="4"/>
      <c r="S242" s="6">
        <f t="shared" si="2693"/>
        <v>7453.0833333333585</v>
      </c>
      <c r="T242" s="10"/>
      <c r="U242" s="6">
        <f t="shared" si="2693"/>
        <v>7453.0833333333585</v>
      </c>
      <c r="W242" s="6">
        <f t="shared" si="2693"/>
        <v>7453.0833333333585</v>
      </c>
      <c r="Y242" s="6">
        <f t="shared" si="2694"/>
        <v>7453.0833333333585</v>
      </c>
      <c r="AA242" s="6">
        <f t="shared" ref="AA242:AC242" si="3227">AA241+(365/12)</f>
        <v>7453.0833333333585</v>
      </c>
      <c r="AC242" s="6">
        <f t="shared" si="3227"/>
        <v>7453.0833333333585</v>
      </c>
      <c r="AE242" s="6">
        <f t="shared" ref="AE242:AG242" si="3228">AE241+(365/12)</f>
        <v>7453.0833333333585</v>
      </c>
      <c r="AG242" s="6">
        <f t="shared" si="3228"/>
        <v>7453.0833333333585</v>
      </c>
      <c r="AI242" s="6">
        <f t="shared" ref="AI242:AK242" si="3229">AI241+(365/12)</f>
        <v>7453.0833333333585</v>
      </c>
      <c r="AK242" s="6">
        <f t="shared" si="3229"/>
        <v>7453.0833333333585</v>
      </c>
      <c r="AM242" s="6">
        <f t="shared" ref="AM242:AO242" si="3230">AM241+(365/12)</f>
        <v>7453.0833333333585</v>
      </c>
      <c r="AO242" s="6">
        <f t="shared" si="3230"/>
        <v>7453.0833333333585</v>
      </c>
      <c r="AQ242" s="6">
        <f t="shared" ref="AQ242:AS242" si="3231">AQ241+(365/12)</f>
        <v>7453.0833333333585</v>
      </c>
      <c r="AS242" s="6">
        <f t="shared" si="3231"/>
        <v>7453.0833333333585</v>
      </c>
      <c r="AU242" s="6">
        <f t="shared" ref="AU242:AW242" si="3232">AU241+(365/12)</f>
        <v>7453.0833333333585</v>
      </c>
      <c r="AW242" s="6">
        <f t="shared" si="3232"/>
        <v>7453.0833333333585</v>
      </c>
      <c r="AY242" s="6">
        <f t="shared" ref="AY242:BA242" si="3233">AY241+(365/12)</f>
        <v>7453.0833333333585</v>
      </c>
      <c r="BA242" s="6">
        <f t="shared" si="3233"/>
        <v>7453.0833333333585</v>
      </c>
      <c r="BC242" s="6">
        <f t="shared" ref="BC242:BE242" si="3234">BC241+(365/12)</f>
        <v>7453.0833333333585</v>
      </c>
      <c r="BE242" s="6">
        <f t="shared" si="3234"/>
        <v>7453.0833333333585</v>
      </c>
      <c r="BF242" s="11">
        <f t="shared" si="3140"/>
        <v>22175.455247782342</v>
      </c>
      <c r="BG242" s="6">
        <f t="shared" ref="BG242:BI242" si="3235">BG241+(365/12)</f>
        <v>7453.0833333333585</v>
      </c>
      <c r="BH242" s="11">
        <f t="shared" si="3142"/>
        <v>22175.455247782342</v>
      </c>
      <c r="BI242" s="6">
        <f t="shared" si="3235"/>
        <v>7453.0833333333585</v>
      </c>
      <c r="BJ242" s="11">
        <f t="shared" si="3143"/>
        <v>22175.455247782342</v>
      </c>
      <c r="BK242" s="6">
        <f t="shared" ref="BK242:BM242" si="3236">BK241+(365/12)</f>
        <v>7453.0833333333585</v>
      </c>
      <c r="BL242" s="11">
        <f t="shared" si="3145"/>
        <v>22175.455247782342</v>
      </c>
      <c r="BM242" s="6">
        <f t="shared" si="3236"/>
        <v>7453.0833333333585</v>
      </c>
      <c r="BN242" s="11">
        <f t="shared" si="3146"/>
        <v>22175.455247782342</v>
      </c>
      <c r="BO242" s="6">
        <f t="shared" ref="BO242:BQ242" si="3237">BO241+(365/12)</f>
        <v>7453.0833333333585</v>
      </c>
      <c r="BP242" s="11">
        <f t="shared" si="3148"/>
        <v>22175.455247782342</v>
      </c>
      <c r="BQ242" s="6">
        <f t="shared" si="3237"/>
        <v>7453.0833333333585</v>
      </c>
      <c r="BR242" s="11">
        <f t="shared" si="3149"/>
        <v>22175.455247782342</v>
      </c>
      <c r="BS242" s="6">
        <f t="shared" ref="BS242:BU242" si="3238">BS241+(365/12)</f>
        <v>7453.0833333333585</v>
      </c>
      <c r="BT242" s="11">
        <f t="shared" si="3151"/>
        <v>22175.455247782342</v>
      </c>
      <c r="BU242" s="6">
        <f t="shared" si="3238"/>
        <v>7453.0833333333585</v>
      </c>
      <c r="BV242" s="11">
        <f t="shared" si="3152"/>
        <v>22175.455247782342</v>
      </c>
      <c r="BW242" s="6">
        <f t="shared" si="2607"/>
        <v>7453.0833333333585</v>
      </c>
      <c r="BX242" s="11">
        <f t="shared" si="3153"/>
        <v>22175.455247782342</v>
      </c>
      <c r="BY242" s="82">
        <f t="shared" si="2607"/>
        <v>7453.0833333333585</v>
      </c>
      <c r="BZ242" s="11">
        <f t="shared" si="3154"/>
        <v>22175.455247782342</v>
      </c>
      <c r="CA242" s="4"/>
    </row>
    <row r="243" spans="1:79">
      <c r="A243" s="1" t="str">
        <f t="shared" si="2840"/>
        <v/>
      </c>
      <c r="B243" s="1">
        <f t="shared" si="2673"/>
        <v>237</v>
      </c>
      <c r="C243" s="13">
        <f t="shared" si="2687"/>
        <v>0</v>
      </c>
      <c r="D243" s="2">
        <f t="shared" si="2688"/>
        <v>0</v>
      </c>
      <c r="E243" s="15">
        <f t="shared" si="2644"/>
        <v>0</v>
      </c>
      <c r="F243" s="15">
        <f t="shared" si="2997"/>
        <v>0</v>
      </c>
      <c r="G243" s="21">
        <f t="shared" si="2998"/>
        <v>0</v>
      </c>
      <c r="H243" s="19">
        <f>'rent cash flow (do not modify)'!D242</f>
        <v>37000</v>
      </c>
      <c r="I243" s="22">
        <f>'rent cash flow (do not modify)'!E242</f>
        <v>37000</v>
      </c>
      <c r="J243" s="21">
        <f t="shared" si="2674"/>
        <v>6040.5447522176592</v>
      </c>
      <c r="K243" s="15">
        <f t="shared" si="2689"/>
        <v>416.66666666666669</v>
      </c>
      <c r="L243" s="15">
        <f t="shared" si="2690"/>
        <v>83.333333333333329</v>
      </c>
      <c r="M243" s="16">
        <f t="shared" si="2691"/>
        <v>166.66666666666666</v>
      </c>
      <c r="N243" s="15">
        <f t="shared" si="2692"/>
        <v>83.333333333333329</v>
      </c>
      <c r="O243" s="7">
        <f t="shared" si="2999"/>
        <v>10999.999999999998</v>
      </c>
      <c r="P243" s="15">
        <f t="shared" si="2645"/>
        <v>28966</v>
      </c>
      <c r="Q243" s="21">
        <f t="shared" si="2646"/>
        <v>22175.455247782342</v>
      </c>
      <c r="R243" s="4"/>
      <c r="S243" s="6">
        <f t="shared" si="2693"/>
        <v>7483.5000000000255</v>
      </c>
      <c r="T243" s="10"/>
      <c r="U243" s="6">
        <f t="shared" si="2693"/>
        <v>7483.5000000000255</v>
      </c>
      <c r="W243" s="6">
        <f t="shared" si="2693"/>
        <v>7483.5000000000255</v>
      </c>
      <c r="Y243" s="6">
        <f t="shared" si="2694"/>
        <v>7483.5000000000255</v>
      </c>
      <c r="AA243" s="6">
        <f t="shared" ref="AA243:AC243" si="3239">AA242+(365/12)</f>
        <v>7483.5000000000255</v>
      </c>
      <c r="AC243" s="6">
        <f t="shared" si="3239"/>
        <v>7483.5000000000255</v>
      </c>
      <c r="AE243" s="6">
        <f t="shared" ref="AE243:AG243" si="3240">AE242+(365/12)</f>
        <v>7483.5000000000255</v>
      </c>
      <c r="AG243" s="6">
        <f t="shared" si="3240"/>
        <v>7483.5000000000255</v>
      </c>
      <c r="AI243" s="6">
        <f t="shared" ref="AI243:AK243" si="3241">AI242+(365/12)</f>
        <v>7483.5000000000255</v>
      </c>
      <c r="AK243" s="6">
        <f t="shared" si="3241"/>
        <v>7483.5000000000255</v>
      </c>
      <c r="AM243" s="6">
        <f t="shared" ref="AM243:AO243" si="3242">AM242+(365/12)</f>
        <v>7483.5000000000255</v>
      </c>
      <c r="AO243" s="6">
        <f t="shared" si="3242"/>
        <v>7483.5000000000255</v>
      </c>
      <c r="AQ243" s="6">
        <f t="shared" ref="AQ243:AS243" si="3243">AQ242+(365/12)</f>
        <v>7483.5000000000255</v>
      </c>
      <c r="AS243" s="6">
        <f t="shared" si="3243"/>
        <v>7483.5000000000255</v>
      </c>
      <c r="AU243" s="6">
        <f t="shared" ref="AU243:AW243" si="3244">AU242+(365/12)</f>
        <v>7483.5000000000255</v>
      </c>
      <c r="AW243" s="6">
        <f t="shared" si="3244"/>
        <v>7483.5000000000255</v>
      </c>
      <c r="AY243" s="6">
        <f t="shared" ref="AY243:BA243" si="3245">AY242+(365/12)</f>
        <v>7483.5000000000255</v>
      </c>
      <c r="BA243" s="6">
        <f t="shared" si="3245"/>
        <v>7483.5000000000255</v>
      </c>
      <c r="BC243" s="6">
        <f t="shared" ref="BC243:BE243" si="3246">BC242+(365/12)</f>
        <v>7483.5000000000255</v>
      </c>
      <c r="BE243" s="6">
        <f t="shared" si="3246"/>
        <v>7483.5000000000255</v>
      </c>
      <c r="BF243" s="11">
        <f t="shared" si="3140"/>
        <v>22175.455247782342</v>
      </c>
      <c r="BG243" s="6">
        <f t="shared" ref="BG243:BI243" si="3247">BG242+(365/12)</f>
        <v>7483.5000000000255</v>
      </c>
      <c r="BH243" s="11">
        <f t="shared" si="3142"/>
        <v>22175.455247782342</v>
      </c>
      <c r="BI243" s="6">
        <f t="shared" si="3247"/>
        <v>7483.5000000000255</v>
      </c>
      <c r="BJ243" s="11">
        <f t="shared" si="3143"/>
        <v>22175.455247782342</v>
      </c>
      <c r="BK243" s="6">
        <f t="shared" ref="BK243:BM243" si="3248">BK242+(365/12)</f>
        <v>7483.5000000000255</v>
      </c>
      <c r="BL243" s="11">
        <f t="shared" si="3145"/>
        <v>22175.455247782342</v>
      </c>
      <c r="BM243" s="6">
        <f t="shared" si="3248"/>
        <v>7483.5000000000255</v>
      </c>
      <c r="BN243" s="11">
        <f t="shared" si="3146"/>
        <v>22175.455247782342</v>
      </c>
      <c r="BO243" s="6">
        <f t="shared" ref="BO243:BQ243" si="3249">BO242+(365/12)</f>
        <v>7483.5000000000255</v>
      </c>
      <c r="BP243" s="11">
        <f t="shared" si="3148"/>
        <v>22175.455247782342</v>
      </c>
      <c r="BQ243" s="6">
        <f t="shared" si="3249"/>
        <v>7483.5000000000255</v>
      </c>
      <c r="BR243" s="11">
        <f t="shared" si="3149"/>
        <v>22175.455247782342</v>
      </c>
      <c r="BS243" s="6">
        <f t="shared" ref="BS243:BU243" si="3250">BS242+(365/12)</f>
        <v>7483.5000000000255</v>
      </c>
      <c r="BT243" s="11">
        <f t="shared" si="3151"/>
        <v>22175.455247782342</v>
      </c>
      <c r="BU243" s="6">
        <f t="shared" si="3250"/>
        <v>7483.5000000000255</v>
      </c>
      <c r="BV243" s="11">
        <f t="shared" si="3152"/>
        <v>22175.455247782342</v>
      </c>
      <c r="BW243" s="6">
        <f t="shared" si="2607"/>
        <v>7483.5000000000255</v>
      </c>
      <c r="BX243" s="11">
        <f t="shared" si="3153"/>
        <v>22175.455247782342</v>
      </c>
      <c r="BY243" s="82">
        <f t="shared" si="2607"/>
        <v>7483.5000000000255</v>
      </c>
      <c r="BZ243" s="11">
        <f t="shared" si="3154"/>
        <v>22175.455247782342</v>
      </c>
      <c r="CA243" s="4"/>
    </row>
    <row r="244" spans="1:79">
      <c r="A244" s="1" t="str">
        <f t="shared" si="2840"/>
        <v/>
      </c>
      <c r="B244" s="1">
        <f t="shared" si="2673"/>
        <v>238</v>
      </c>
      <c r="C244" s="13">
        <f t="shared" si="2687"/>
        <v>0</v>
      </c>
      <c r="D244" s="2">
        <f t="shared" si="2688"/>
        <v>0</v>
      </c>
      <c r="E244" s="15">
        <f t="shared" si="2644"/>
        <v>0</v>
      </c>
      <c r="F244" s="15">
        <f t="shared" si="2997"/>
        <v>0</v>
      </c>
      <c r="G244" s="21">
        <f t="shared" si="2998"/>
        <v>0</v>
      </c>
      <c r="H244" s="19">
        <f>'rent cash flow (do not modify)'!D243</f>
        <v>37000</v>
      </c>
      <c r="I244" s="22">
        <f>'rent cash flow (do not modify)'!E243</f>
        <v>37000</v>
      </c>
      <c r="J244" s="21">
        <f t="shared" si="2674"/>
        <v>6040.5447522176592</v>
      </c>
      <c r="K244" s="15">
        <f t="shared" si="2689"/>
        <v>416.66666666666669</v>
      </c>
      <c r="L244" s="15">
        <f t="shared" si="2690"/>
        <v>83.333333333333329</v>
      </c>
      <c r="M244" s="16">
        <f t="shared" si="2691"/>
        <v>166.66666666666666</v>
      </c>
      <c r="N244" s="15">
        <f t="shared" si="2692"/>
        <v>83.333333333333329</v>
      </c>
      <c r="O244" s="7">
        <f t="shared" si="2999"/>
        <v>10999.999999999998</v>
      </c>
      <c r="P244" s="15">
        <f t="shared" si="2645"/>
        <v>28966</v>
      </c>
      <c r="Q244" s="21">
        <f t="shared" si="2646"/>
        <v>22175.455247782342</v>
      </c>
      <c r="R244" s="4"/>
      <c r="S244" s="6">
        <f t="shared" si="2693"/>
        <v>7513.9166666666924</v>
      </c>
      <c r="T244" s="10"/>
      <c r="U244" s="6">
        <f t="shared" si="2693"/>
        <v>7513.9166666666924</v>
      </c>
      <c r="W244" s="6">
        <f t="shared" si="2693"/>
        <v>7513.9166666666924</v>
      </c>
      <c r="Y244" s="6">
        <f t="shared" si="2694"/>
        <v>7513.9166666666924</v>
      </c>
      <c r="AA244" s="6">
        <f t="shared" ref="AA244:AC244" si="3251">AA243+(365/12)</f>
        <v>7513.9166666666924</v>
      </c>
      <c r="AC244" s="6">
        <f t="shared" si="3251"/>
        <v>7513.9166666666924</v>
      </c>
      <c r="AE244" s="6">
        <f t="shared" ref="AE244:AG244" si="3252">AE243+(365/12)</f>
        <v>7513.9166666666924</v>
      </c>
      <c r="AG244" s="6">
        <f t="shared" si="3252"/>
        <v>7513.9166666666924</v>
      </c>
      <c r="AI244" s="6">
        <f t="shared" ref="AI244:AK244" si="3253">AI243+(365/12)</f>
        <v>7513.9166666666924</v>
      </c>
      <c r="AK244" s="6">
        <f t="shared" si="3253"/>
        <v>7513.9166666666924</v>
      </c>
      <c r="AM244" s="6">
        <f t="shared" ref="AM244:AO244" si="3254">AM243+(365/12)</f>
        <v>7513.9166666666924</v>
      </c>
      <c r="AO244" s="6">
        <f t="shared" si="3254"/>
        <v>7513.9166666666924</v>
      </c>
      <c r="AQ244" s="6">
        <f t="shared" ref="AQ244:AS244" si="3255">AQ243+(365/12)</f>
        <v>7513.9166666666924</v>
      </c>
      <c r="AS244" s="6">
        <f t="shared" si="3255"/>
        <v>7513.9166666666924</v>
      </c>
      <c r="AU244" s="6">
        <f t="shared" ref="AU244:AW244" si="3256">AU243+(365/12)</f>
        <v>7513.9166666666924</v>
      </c>
      <c r="AW244" s="6">
        <f t="shared" si="3256"/>
        <v>7513.9166666666924</v>
      </c>
      <c r="AY244" s="6">
        <f t="shared" ref="AY244:BA244" si="3257">AY243+(365/12)</f>
        <v>7513.9166666666924</v>
      </c>
      <c r="BA244" s="6">
        <f t="shared" si="3257"/>
        <v>7513.9166666666924</v>
      </c>
      <c r="BC244" s="6">
        <f t="shared" ref="BC244:BE244" si="3258">BC243+(365/12)</f>
        <v>7513.9166666666924</v>
      </c>
      <c r="BE244" s="6">
        <f t="shared" si="3258"/>
        <v>7513.9166666666924</v>
      </c>
      <c r="BF244" s="11">
        <f t="shared" si="3140"/>
        <v>22175.455247782342</v>
      </c>
      <c r="BG244" s="6">
        <f t="shared" ref="BG244:BI244" si="3259">BG243+(365/12)</f>
        <v>7513.9166666666924</v>
      </c>
      <c r="BH244" s="11">
        <f t="shared" si="3142"/>
        <v>22175.455247782342</v>
      </c>
      <c r="BI244" s="6">
        <f t="shared" si="3259"/>
        <v>7513.9166666666924</v>
      </c>
      <c r="BJ244" s="11">
        <f t="shared" si="3143"/>
        <v>22175.455247782342</v>
      </c>
      <c r="BK244" s="6">
        <f t="shared" ref="BK244:BM244" si="3260">BK243+(365/12)</f>
        <v>7513.9166666666924</v>
      </c>
      <c r="BL244" s="11">
        <f t="shared" si="3145"/>
        <v>22175.455247782342</v>
      </c>
      <c r="BM244" s="6">
        <f t="shared" si="3260"/>
        <v>7513.9166666666924</v>
      </c>
      <c r="BN244" s="11">
        <f t="shared" si="3146"/>
        <v>22175.455247782342</v>
      </c>
      <c r="BO244" s="6">
        <f t="shared" ref="BO244:BQ244" si="3261">BO243+(365/12)</f>
        <v>7513.9166666666924</v>
      </c>
      <c r="BP244" s="11">
        <f t="shared" si="3148"/>
        <v>22175.455247782342</v>
      </c>
      <c r="BQ244" s="6">
        <f t="shared" si="3261"/>
        <v>7513.9166666666924</v>
      </c>
      <c r="BR244" s="11">
        <f t="shared" si="3149"/>
        <v>22175.455247782342</v>
      </c>
      <c r="BS244" s="6">
        <f t="shared" ref="BS244:BU244" si="3262">BS243+(365/12)</f>
        <v>7513.9166666666924</v>
      </c>
      <c r="BT244" s="11">
        <f t="shared" si="3151"/>
        <v>22175.455247782342</v>
      </c>
      <c r="BU244" s="6">
        <f t="shared" si="3262"/>
        <v>7513.9166666666924</v>
      </c>
      <c r="BV244" s="11">
        <f t="shared" si="3152"/>
        <v>22175.455247782342</v>
      </c>
      <c r="BW244" s="6">
        <f t="shared" si="2607"/>
        <v>7513.9166666666924</v>
      </c>
      <c r="BX244" s="11">
        <f t="shared" si="3153"/>
        <v>22175.455247782342</v>
      </c>
      <c r="BY244" s="82">
        <f t="shared" si="2607"/>
        <v>7513.9166666666924</v>
      </c>
      <c r="BZ244" s="11">
        <f t="shared" si="3154"/>
        <v>22175.455247782342</v>
      </c>
      <c r="CA244" s="4"/>
    </row>
    <row r="245" spans="1:79">
      <c r="A245" s="1" t="str">
        <f t="shared" si="2840"/>
        <v/>
      </c>
      <c r="B245" s="1">
        <f t="shared" si="2673"/>
        <v>239</v>
      </c>
      <c r="C245" s="13">
        <f t="shared" si="2687"/>
        <v>0</v>
      </c>
      <c r="D245" s="2">
        <f t="shared" si="2688"/>
        <v>0</v>
      </c>
      <c r="E245" s="15">
        <f t="shared" si="2644"/>
        <v>0</v>
      </c>
      <c r="F245" s="15">
        <f t="shared" si="2997"/>
        <v>0</v>
      </c>
      <c r="G245" s="21">
        <f t="shared" si="2998"/>
        <v>0</v>
      </c>
      <c r="H245" s="19">
        <f>'rent cash flow (do not modify)'!D244</f>
        <v>37000</v>
      </c>
      <c r="I245" s="22">
        <f>'rent cash flow (do not modify)'!E244</f>
        <v>37000</v>
      </c>
      <c r="J245" s="21">
        <f t="shared" si="2674"/>
        <v>6040.5447522176592</v>
      </c>
      <c r="K245" s="15">
        <f t="shared" si="2689"/>
        <v>416.66666666666669</v>
      </c>
      <c r="L245" s="15">
        <f t="shared" si="2690"/>
        <v>83.333333333333329</v>
      </c>
      <c r="M245" s="16">
        <f t="shared" si="2691"/>
        <v>166.66666666666666</v>
      </c>
      <c r="N245" s="15">
        <f t="shared" si="2692"/>
        <v>83.333333333333329</v>
      </c>
      <c r="O245" s="7">
        <f t="shared" si="2999"/>
        <v>10999.999999999998</v>
      </c>
      <c r="P245" s="15">
        <f t="shared" si="2645"/>
        <v>28966</v>
      </c>
      <c r="Q245" s="21">
        <f t="shared" si="2646"/>
        <v>22175.455247782342</v>
      </c>
      <c r="R245" s="4"/>
      <c r="S245" s="6">
        <f t="shared" si="2693"/>
        <v>7544.3333333333594</v>
      </c>
      <c r="T245" s="10"/>
      <c r="U245" s="6">
        <f t="shared" si="2693"/>
        <v>7544.3333333333594</v>
      </c>
      <c r="W245" s="6">
        <f t="shared" si="2693"/>
        <v>7544.3333333333594</v>
      </c>
      <c r="Y245" s="6">
        <f t="shared" si="2694"/>
        <v>7544.3333333333594</v>
      </c>
      <c r="AA245" s="6">
        <f t="shared" ref="AA245:AC245" si="3263">AA244+(365/12)</f>
        <v>7544.3333333333594</v>
      </c>
      <c r="AC245" s="6">
        <f t="shared" si="3263"/>
        <v>7544.3333333333594</v>
      </c>
      <c r="AE245" s="6">
        <f t="shared" ref="AE245:AG245" si="3264">AE244+(365/12)</f>
        <v>7544.3333333333594</v>
      </c>
      <c r="AG245" s="6">
        <f t="shared" si="3264"/>
        <v>7544.3333333333594</v>
      </c>
      <c r="AI245" s="6">
        <f t="shared" ref="AI245:AK245" si="3265">AI244+(365/12)</f>
        <v>7544.3333333333594</v>
      </c>
      <c r="AK245" s="6">
        <f t="shared" si="3265"/>
        <v>7544.3333333333594</v>
      </c>
      <c r="AM245" s="6">
        <f t="shared" ref="AM245:AO245" si="3266">AM244+(365/12)</f>
        <v>7544.3333333333594</v>
      </c>
      <c r="AO245" s="6">
        <f t="shared" si="3266"/>
        <v>7544.3333333333594</v>
      </c>
      <c r="AQ245" s="6">
        <f t="shared" ref="AQ245:AS245" si="3267">AQ244+(365/12)</f>
        <v>7544.3333333333594</v>
      </c>
      <c r="AS245" s="6">
        <f t="shared" si="3267"/>
        <v>7544.3333333333594</v>
      </c>
      <c r="AU245" s="6">
        <f t="shared" ref="AU245:AW245" si="3268">AU244+(365/12)</f>
        <v>7544.3333333333594</v>
      </c>
      <c r="AW245" s="6">
        <f t="shared" si="3268"/>
        <v>7544.3333333333594</v>
      </c>
      <c r="AY245" s="6">
        <f t="shared" ref="AY245:BA245" si="3269">AY244+(365/12)</f>
        <v>7544.3333333333594</v>
      </c>
      <c r="BA245" s="6">
        <f t="shared" si="3269"/>
        <v>7544.3333333333594</v>
      </c>
      <c r="BC245" s="6">
        <f t="shared" ref="BC245:BE245" si="3270">BC244+(365/12)</f>
        <v>7544.3333333333594</v>
      </c>
      <c r="BE245" s="6">
        <f t="shared" si="3270"/>
        <v>7544.3333333333594</v>
      </c>
      <c r="BF245" s="11">
        <f t="shared" si="3140"/>
        <v>22175.455247782342</v>
      </c>
      <c r="BG245" s="6">
        <f t="shared" ref="BG245:BI245" si="3271">BG244+(365/12)</f>
        <v>7544.3333333333594</v>
      </c>
      <c r="BH245" s="11">
        <f t="shared" si="3142"/>
        <v>22175.455247782342</v>
      </c>
      <c r="BI245" s="6">
        <f t="shared" si="3271"/>
        <v>7544.3333333333594</v>
      </c>
      <c r="BJ245" s="11">
        <f t="shared" si="3143"/>
        <v>22175.455247782342</v>
      </c>
      <c r="BK245" s="6">
        <f t="shared" ref="BK245:BM245" si="3272">BK244+(365/12)</f>
        <v>7544.3333333333594</v>
      </c>
      <c r="BL245" s="11">
        <f t="shared" si="3145"/>
        <v>22175.455247782342</v>
      </c>
      <c r="BM245" s="6">
        <f t="shared" si="3272"/>
        <v>7544.3333333333594</v>
      </c>
      <c r="BN245" s="11">
        <f t="shared" si="3146"/>
        <v>22175.455247782342</v>
      </c>
      <c r="BO245" s="6">
        <f t="shared" ref="BO245:BQ245" si="3273">BO244+(365/12)</f>
        <v>7544.3333333333594</v>
      </c>
      <c r="BP245" s="11">
        <f t="shared" si="3148"/>
        <v>22175.455247782342</v>
      </c>
      <c r="BQ245" s="6">
        <f t="shared" si="3273"/>
        <v>7544.3333333333594</v>
      </c>
      <c r="BR245" s="11">
        <f t="shared" si="3149"/>
        <v>22175.455247782342</v>
      </c>
      <c r="BS245" s="6">
        <f t="shared" ref="BS245:BU245" si="3274">BS244+(365/12)</f>
        <v>7544.3333333333594</v>
      </c>
      <c r="BT245" s="11">
        <f t="shared" si="3151"/>
        <v>22175.455247782342</v>
      </c>
      <c r="BU245" s="6">
        <f t="shared" si="3274"/>
        <v>7544.3333333333594</v>
      </c>
      <c r="BV245" s="11">
        <f t="shared" si="3152"/>
        <v>22175.455247782342</v>
      </c>
      <c r="BW245" s="6">
        <f t="shared" si="2607"/>
        <v>7544.3333333333594</v>
      </c>
      <c r="BX245" s="11">
        <f t="shared" si="3153"/>
        <v>22175.455247782342</v>
      </c>
      <c r="BY245" s="82">
        <f t="shared" si="2607"/>
        <v>7544.3333333333594</v>
      </c>
      <c r="BZ245" s="11">
        <f t="shared" si="3154"/>
        <v>22175.455247782342</v>
      </c>
      <c r="CA245" s="4"/>
    </row>
    <row r="246" spans="1:79">
      <c r="A246" s="1" t="str">
        <f t="shared" si="2840"/>
        <v/>
      </c>
      <c r="B246" s="1">
        <f t="shared" si="2673"/>
        <v>240</v>
      </c>
      <c r="C246" s="13">
        <f t="shared" si="2687"/>
        <v>0</v>
      </c>
      <c r="D246" s="2">
        <f t="shared" si="2688"/>
        <v>0</v>
      </c>
      <c r="E246" s="15">
        <f t="shared" si="2644"/>
        <v>0</v>
      </c>
      <c r="F246" s="15">
        <f t="shared" si="2997"/>
        <v>0</v>
      </c>
      <c r="G246" s="21">
        <f t="shared" si="2998"/>
        <v>0</v>
      </c>
      <c r="H246" s="19">
        <f>'rent cash flow (do not modify)'!D245</f>
        <v>37000</v>
      </c>
      <c r="I246" s="22">
        <f>'rent cash flow (do not modify)'!E245</f>
        <v>37000</v>
      </c>
      <c r="J246" s="21">
        <f t="shared" si="2674"/>
        <v>6040.5447522176592</v>
      </c>
      <c r="K246" s="15">
        <f t="shared" si="2689"/>
        <v>416.66666666666669</v>
      </c>
      <c r="L246" s="15">
        <f t="shared" si="2690"/>
        <v>83.333333333333329</v>
      </c>
      <c r="M246" s="16">
        <f t="shared" si="2691"/>
        <v>166.66666666666666</v>
      </c>
      <c r="N246" s="15">
        <f t="shared" si="2692"/>
        <v>83.333333333333329</v>
      </c>
      <c r="O246" s="7">
        <f t="shared" si="2999"/>
        <v>10999.999999999998</v>
      </c>
      <c r="P246" s="15">
        <f t="shared" si="2645"/>
        <v>28966</v>
      </c>
      <c r="Q246" s="21">
        <f t="shared" si="2646"/>
        <v>22175.455247782342</v>
      </c>
      <c r="R246" s="4"/>
      <c r="S246" s="6">
        <f t="shared" si="2693"/>
        <v>7574.7500000000264</v>
      </c>
      <c r="T246" s="10"/>
      <c r="U246" s="6">
        <f t="shared" si="2693"/>
        <v>7574.7500000000264</v>
      </c>
      <c r="W246" s="6">
        <f t="shared" si="2693"/>
        <v>7574.7500000000264</v>
      </c>
      <c r="Y246" s="6">
        <f t="shared" si="2694"/>
        <v>7574.7500000000264</v>
      </c>
      <c r="AA246" s="6">
        <f t="shared" ref="AA246:AC246" si="3275">AA245+(365/12)</f>
        <v>7574.7500000000264</v>
      </c>
      <c r="AC246" s="6">
        <f t="shared" si="3275"/>
        <v>7574.7500000000264</v>
      </c>
      <c r="AE246" s="6">
        <f t="shared" ref="AE246:AG246" si="3276">AE245+(365/12)</f>
        <v>7574.7500000000264</v>
      </c>
      <c r="AG246" s="6">
        <f t="shared" si="3276"/>
        <v>7574.7500000000264</v>
      </c>
      <c r="AI246" s="6">
        <f t="shared" ref="AI246:AK246" si="3277">AI245+(365/12)</f>
        <v>7574.7500000000264</v>
      </c>
      <c r="AK246" s="6">
        <f t="shared" si="3277"/>
        <v>7574.7500000000264</v>
      </c>
      <c r="AM246" s="6">
        <f t="shared" ref="AM246:AO246" si="3278">AM245+(365/12)</f>
        <v>7574.7500000000264</v>
      </c>
      <c r="AO246" s="6">
        <f t="shared" si="3278"/>
        <v>7574.7500000000264</v>
      </c>
      <c r="AQ246" s="6">
        <f t="shared" ref="AQ246:AS246" si="3279">AQ245+(365/12)</f>
        <v>7574.7500000000264</v>
      </c>
      <c r="AS246" s="6">
        <f t="shared" si="3279"/>
        <v>7574.7500000000264</v>
      </c>
      <c r="AU246" s="6">
        <f t="shared" ref="AU246:AW246" si="3280">AU245+(365/12)</f>
        <v>7574.7500000000264</v>
      </c>
      <c r="AW246" s="6">
        <f t="shared" si="3280"/>
        <v>7574.7500000000264</v>
      </c>
      <c r="AY246" s="6">
        <f t="shared" ref="AY246:BA246" si="3281">AY245+(365/12)</f>
        <v>7574.7500000000264</v>
      </c>
      <c r="BA246" s="6">
        <f t="shared" si="3281"/>
        <v>7574.7500000000264</v>
      </c>
      <c r="BC246" s="6">
        <f t="shared" ref="BC246:BE246" si="3282">BC245+(365/12)</f>
        <v>7574.7500000000264</v>
      </c>
      <c r="BE246" s="6">
        <f t="shared" si="3282"/>
        <v>7574.7500000000264</v>
      </c>
      <c r="BF246" s="11">
        <f t="shared" si="3140"/>
        <v>22175.455247782342</v>
      </c>
      <c r="BG246" s="6">
        <f t="shared" ref="BG246:BI246" si="3283">BG245+(365/12)</f>
        <v>7574.7500000000264</v>
      </c>
      <c r="BH246" s="11">
        <f t="shared" si="3142"/>
        <v>22175.455247782342</v>
      </c>
      <c r="BI246" s="6">
        <f t="shared" si="3283"/>
        <v>7574.7500000000264</v>
      </c>
      <c r="BJ246" s="11">
        <f t="shared" si="3143"/>
        <v>22175.455247782342</v>
      </c>
      <c r="BK246" s="6">
        <f t="shared" ref="BK246:BM246" si="3284">BK245+(365/12)</f>
        <v>7574.7500000000264</v>
      </c>
      <c r="BL246" s="11">
        <f t="shared" si="3145"/>
        <v>22175.455247782342</v>
      </c>
      <c r="BM246" s="6">
        <f t="shared" si="3284"/>
        <v>7574.7500000000264</v>
      </c>
      <c r="BN246" s="11">
        <f t="shared" si="3146"/>
        <v>22175.455247782342</v>
      </c>
      <c r="BO246" s="6">
        <f t="shared" ref="BO246:BQ246" si="3285">BO245+(365/12)</f>
        <v>7574.7500000000264</v>
      </c>
      <c r="BP246" s="11">
        <f t="shared" si="3148"/>
        <v>22175.455247782342</v>
      </c>
      <c r="BQ246" s="6">
        <f t="shared" si="3285"/>
        <v>7574.7500000000264</v>
      </c>
      <c r="BR246" s="11">
        <f t="shared" si="3149"/>
        <v>22175.455247782342</v>
      </c>
      <c r="BS246" s="6">
        <f t="shared" ref="BS246:BU246" si="3286">BS245+(365/12)</f>
        <v>7574.7500000000264</v>
      </c>
      <c r="BT246" s="11">
        <f t="shared" si="3151"/>
        <v>22175.455247782342</v>
      </c>
      <c r="BU246" s="6">
        <f t="shared" si="3286"/>
        <v>7574.7500000000264</v>
      </c>
      <c r="BV246" s="11">
        <f t="shared" si="3152"/>
        <v>22175.455247782342</v>
      </c>
      <c r="BW246" s="6">
        <f t="shared" si="2607"/>
        <v>7574.7500000000264</v>
      </c>
      <c r="BX246" s="11">
        <f t="shared" si="3153"/>
        <v>22175.455247782342</v>
      </c>
      <c r="BY246" s="82">
        <f t="shared" si="2607"/>
        <v>7574.7500000000264</v>
      </c>
      <c r="BZ246" s="11">
        <f t="shared" si="3154"/>
        <v>22175.455247782342</v>
      </c>
      <c r="CA246" s="4"/>
    </row>
    <row r="247" spans="1:79">
      <c r="A247" s="18">
        <f t="shared" si="2840"/>
        <v>21</v>
      </c>
      <c r="B247" s="18">
        <f t="shared" si="2673"/>
        <v>241</v>
      </c>
      <c r="C247" s="19">
        <f t="shared" si="2687"/>
        <v>0</v>
      </c>
      <c r="D247" s="22">
        <f t="shared" si="2688"/>
        <v>0</v>
      </c>
      <c r="E247" s="22">
        <f t="shared" si="2644"/>
        <v>0</v>
      </c>
      <c r="F247" s="22">
        <f t="shared" si="2997"/>
        <v>0</v>
      </c>
      <c r="G247" s="23">
        <f t="shared" si="2998"/>
        <v>0</v>
      </c>
      <c r="H247" s="19">
        <f>'rent cash flow (do not modify)'!D246</f>
        <v>37000</v>
      </c>
      <c r="I247" s="22">
        <f>'rent cash flow (do not modify)'!E246</f>
        <v>37000</v>
      </c>
      <c r="J247" s="23">
        <f t="shared" si="2674"/>
        <v>6100.9501997398356</v>
      </c>
      <c r="K247" s="22">
        <f t="shared" si="2689"/>
        <v>416.66666666666669</v>
      </c>
      <c r="L247" s="22">
        <f t="shared" si="2690"/>
        <v>83.333333333333329</v>
      </c>
      <c r="M247" s="19">
        <f t="shared" si="2691"/>
        <v>166.66666666666666</v>
      </c>
      <c r="N247" s="22">
        <f t="shared" si="2692"/>
        <v>83.333333333333329</v>
      </c>
      <c r="O247" s="18">
        <f t="shared" si="2999"/>
        <v>10999.999999999998</v>
      </c>
      <c r="P247" s="22">
        <f t="shared" si="2645"/>
        <v>28966</v>
      </c>
      <c r="Q247" s="23">
        <f t="shared" si="2646"/>
        <v>22115.049800260163</v>
      </c>
      <c r="R247" s="4"/>
      <c r="S247" s="6">
        <f t="shared" si="2693"/>
        <v>7605.1666666666933</v>
      </c>
      <c r="T247" s="20"/>
      <c r="U247" s="6">
        <f t="shared" si="2693"/>
        <v>7605.1666666666933</v>
      </c>
      <c r="V247" s="20"/>
      <c r="W247" s="6">
        <f t="shared" si="2693"/>
        <v>7605.1666666666933</v>
      </c>
      <c r="X247" s="20"/>
      <c r="Y247" s="6">
        <f t="shared" si="2694"/>
        <v>7605.1666666666933</v>
      </c>
      <c r="Z247" s="20"/>
      <c r="AA247" s="6">
        <f t="shared" ref="AA247:AC247" si="3287">AA246+(365/12)</f>
        <v>7605.1666666666933</v>
      </c>
      <c r="AB247" s="20"/>
      <c r="AC247" s="6">
        <f t="shared" si="3287"/>
        <v>7605.1666666666933</v>
      </c>
      <c r="AD247" s="20"/>
      <c r="AE247" s="6">
        <f t="shared" ref="AE247:AG247" si="3288">AE246+(365/12)</f>
        <v>7605.1666666666933</v>
      </c>
      <c r="AF247" s="20"/>
      <c r="AG247" s="6">
        <f t="shared" si="3288"/>
        <v>7605.1666666666933</v>
      </c>
      <c r="AH247" s="20"/>
      <c r="AI247" s="6">
        <f t="shared" ref="AI247:AK247" si="3289">AI246+(365/12)</f>
        <v>7605.1666666666933</v>
      </c>
      <c r="AJ247" s="20"/>
      <c r="AK247" s="6">
        <f t="shared" si="3289"/>
        <v>7605.1666666666933</v>
      </c>
      <c r="AL247" s="20"/>
      <c r="AM247" s="6">
        <f t="shared" ref="AM247:AO247" si="3290">AM246+(365/12)</f>
        <v>7605.1666666666933</v>
      </c>
      <c r="AN247" s="20"/>
      <c r="AO247" s="6">
        <f t="shared" si="3290"/>
        <v>7605.1666666666933</v>
      </c>
      <c r="AP247" s="20"/>
      <c r="AQ247" s="6">
        <f t="shared" ref="AQ247:AS247" si="3291">AQ246+(365/12)</f>
        <v>7605.1666666666933</v>
      </c>
      <c r="AR247" s="20"/>
      <c r="AS247" s="6">
        <f t="shared" si="3291"/>
        <v>7605.1666666666933</v>
      </c>
      <c r="AT247" s="20"/>
      <c r="AU247" s="6">
        <f t="shared" ref="AU247:AW247" si="3292">AU246+(365/12)</f>
        <v>7605.1666666666933</v>
      </c>
      <c r="AV247" s="20"/>
      <c r="AW247" s="6">
        <f t="shared" si="3292"/>
        <v>7605.1666666666933</v>
      </c>
      <c r="AX247" s="20"/>
      <c r="AY247" s="6">
        <f t="shared" ref="AY247:BA247" si="3293">AY246+(365/12)</f>
        <v>7605.1666666666933</v>
      </c>
      <c r="AZ247" s="20"/>
      <c r="BA247" s="6">
        <f t="shared" si="3293"/>
        <v>7605.1666666666933</v>
      </c>
      <c r="BB247" s="20"/>
      <c r="BC247" s="6">
        <f t="shared" ref="BC247:BE247" si="3294">BC246+(365/12)</f>
        <v>7605.1666666666933</v>
      </c>
      <c r="BD247" s="20"/>
      <c r="BE247" s="6">
        <f t="shared" si="3294"/>
        <v>7605.1666666666933</v>
      </c>
      <c r="BF247" s="20">
        <f>value*(1+appr)^(A247-1)-C247-IF((A247-1)&lt;=penaltyy,sqft*pamt,0)</f>
        <v>33637499.746628046</v>
      </c>
      <c r="BG247" s="6">
        <f t="shared" ref="BG247:BI247" si="3295">BG246+(365/12)</f>
        <v>7605.1666666666933</v>
      </c>
      <c r="BH247" s="20">
        <f t="shared" ref="BH247:BH258" si="3296">Q247</f>
        <v>22115.049800260163</v>
      </c>
      <c r="BI247" s="6">
        <f t="shared" si="3295"/>
        <v>7605.1666666666933</v>
      </c>
      <c r="BJ247" s="20">
        <f t="shared" ref="BJ247:BJ270" si="3297">Q247</f>
        <v>22115.049800260163</v>
      </c>
      <c r="BK247" s="6">
        <f t="shared" ref="BK247:BM247" si="3298">BK246+(365/12)</f>
        <v>7605.1666666666933</v>
      </c>
      <c r="BL247" s="20">
        <f t="shared" ref="BL247:BL270" si="3299">Q247</f>
        <v>22115.049800260163</v>
      </c>
      <c r="BM247" s="6">
        <f t="shared" si="3298"/>
        <v>7605.1666666666933</v>
      </c>
      <c r="BN247" s="20">
        <f t="shared" ref="BN247:BN270" si="3300">Q247</f>
        <v>22115.049800260163</v>
      </c>
      <c r="BO247" s="6">
        <f t="shared" ref="BO247:BQ247" si="3301">BO246+(365/12)</f>
        <v>7605.1666666666933</v>
      </c>
      <c r="BP247" s="20">
        <f t="shared" ref="BP247:BP270" si="3302">Q247</f>
        <v>22115.049800260163</v>
      </c>
      <c r="BQ247" s="6">
        <f t="shared" si="3301"/>
        <v>7605.1666666666933</v>
      </c>
      <c r="BR247" s="20">
        <f t="shared" ref="BR247:BR270" si="3303">Q247</f>
        <v>22115.049800260163</v>
      </c>
      <c r="BS247" s="6">
        <f t="shared" ref="BS247:BU247" si="3304">BS246+(365/12)</f>
        <v>7605.1666666666933</v>
      </c>
      <c r="BT247" s="20">
        <f t="shared" ref="BT247:BT270" si="3305">Q247</f>
        <v>22115.049800260163</v>
      </c>
      <c r="BU247" s="6">
        <f t="shared" si="3304"/>
        <v>7605.1666666666933</v>
      </c>
      <c r="BV247" s="20">
        <f t="shared" ref="BV247:BV270" si="3306">Q247</f>
        <v>22115.049800260163</v>
      </c>
      <c r="BW247" s="6">
        <f t="shared" si="2607"/>
        <v>7605.1666666666933</v>
      </c>
      <c r="BX247" s="20">
        <f t="shared" ref="BX247:BX270" si="3307">Q247</f>
        <v>22115.049800260163</v>
      </c>
      <c r="BY247" s="82">
        <f t="shared" si="2607"/>
        <v>7605.1666666666933</v>
      </c>
      <c r="BZ247" s="20">
        <f t="shared" ref="BZ247:BZ270" si="3308">Q247</f>
        <v>22115.049800260163</v>
      </c>
      <c r="CA247" s="4"/>
    </row>
    <row r="248" spans="1:79">
      <c r="A248" s="1" t="str">
        <f t="shared" si="2840"/>
        <v/>
      </c>
      <c r="B248" s="1">
        <f t="shared" si="2673"/>
        <v>242</v>
      </c>
      <c r="C248" s="13">
        <f t="shared" si="2687"/>
        <v>0</v>
      </c>
      <c r="D248" s="2">
        <f t="shared" si="2688"/>
        <v>0</v>
      </c>
      <c r="E248" s="15">
        <f t="shared" si="2644"/>
        <v>0</v>
      </c>
      <c r="F248" s="15">
        <f t="shared" si="2997"/>
        <v>0</v>
      </c>
      <c r="G248" s="21">
        <f t="shared" si="2998"/>
        <v>0</v>
      </c>
      <c r="H248" s="19">
        <f>'rent cash flow (do not modify)'!D247</f>
        <v>37000</v>
      </c>
      <c r="I248" s="22">
        <f>'rent cash flow (do not modify)'!E247</f>
        <v>37000</v>
      </c>
      <c r="J248" s="21">
        <f t="shared" si="2674"/>
        <v>6100.9501997398356</v>
      </c>
      <c r="K248" s="15">
        <f t="shared" si="2689"/>
        <v>416.66666666666669</v>
      </c>
      <c r="L248" s="15">
        <f t="shared" si="2690"/>
        <v>83.333333333333329</v>
      </c>
      <c r="M248" s="16">
        <f t="shared" si="2691"/>
        <v>166.66666666666666</v>
      </c>
      <c r="N248" s="15">
        <f t="shared" si="2692"/>
        <v>83.333333333333329</v>
      </c>
      <c r="O248" s="7">
        <f t="shared" si="2999"/>
        <v>10999.999999999998</v>
      </c>
      <c r="P248" s="15">
        <f t="shared" si="2645"/>
        <v>28966</v>
      </c>
      <c r="Q248" s="21">
        <f t="shared" si="2646"/>
        <v>22115.049800260163</v>
      </c>
      <c r="R248" s="4"/>
      <c r="S248" s="6">
        <f t="shared" si="2693"/>
        <v>7635.5833333333603</v>
      </c>
      <c r="T248" s="10"/>
      <c r="U248" s="6">
        <f t="shared" si="2693"/>
        <v>7635.5833333333603</v>
      </c>
      <c r="W248" s="6">
        <f t="shared" si="2693"/>
        <v>7635.5833333333603</v>
      </c>
      <c r="Y248" s="6">
        <f t="shared" si="2694"/>
        <v>7635.5833333333603</v>
      </c>
      <c r="AA248" s="6">
        <f t="shared" ref="AA248:AC248" si="3309">AA247+(365/12)</f>
        <v>7635.5833333333603</v>
      </c>
      <c r="AC248" s="6">
        <f t="shared" si="3309"/>
        <v>7635.5833333333603</v>
      </c>
      <c r="AE248" s="6">
        <f t="shared" ref="AE248:AG248" si="3310">AE247+(365/12)</f>
        <v>7635.5833333333603</v>
      </c>
      <c r="AG248" s="6">
        <f t="shared" si="3310"/>
        <v>7635.5833333333603</v>
      </c>
      <c r="AI248" s="6">
        <f t="shared" ref="AI248:AK248" si="3311">AI247+(365/12)</f>
        <v>7635.5833333333603</v>
      </c>
      <c r="AK248" s="6">
        <f t="shared" si="3311"/>
        <v>7635.5833333333603</v>
      </c>
      <c r="AM248" s="6">
        <f t="shared" ref="AM248:AO248" si="3312">AM247+(365/12)</f>
        <v>7635.5833333333603</v>
      </c>
      <c r="AO248" s="6">
        <f t="shared" si="3312"/>
        <v>7635.5833333333603</v>
      </c>
      <c r="AQ248" s="6">
        <f t="shared" ref="AQ248:AS248" si="3313">AQ247+(365/12)</f>
        <v>7635.5833333333603</v>
      </c>
      <c r="AS248" s="6">
        <f t="shared" si="3313"/>
        <v>7635.5833333333603</v>
      </c>
      <c r="AU248" s="6">
        <f t="shared" ref="AU248:AW248" si="3314">AU247+(365/12)</f>
        <v>7635.5833333333603</v>
      </c>
      <c r="AW248" s="6">
        <f t="shared" si="3314"/>
        <v>7635.5833333333603</v>
      </c>
      <c r="AY248" s="6">
        <f t="shared" ref="AY248:BA248" si="3315">AY247+(365/12)</f>
        <v>7635.5833333333603</v>
      </c>
      <c r="BA248" s="6">
        <f t="shared" si="3315"/>
        <v>7635.5833333333603</v>
      </c>
      <c r="BC248" s="6">
        <f t="shared" ref="BC248:BE248" si="3316">BC247+(365/12)</f>
        <v>7635.5833333333603</v>
      </c>
      <c r="BE248" s="6">
        <f t="shared" si="3316"/>
        <v>7635.5833333333603</v>
      </c>
      <c r="BG248" s="6">
        <f t="shared" ref="BG248:BI248" si="3317">BG247+(365/12)</f>
        <v>7635.5833333333603</v>
      </c>
      <c r="BH248" s="11">
        <f t="shared" si="3296"/>
        <v>22115.049800260163</v>
      </c>
      <c r="BI248" s="6">
        <f t="shared" si="3317"/>
        <v>7635.5833333333603</v>
      </c>
      <c r="BJ248" s="11">
        <f t="shared" si="3297"/>
        <v>22115.049800260163</v>
      </c>
      <c r="BK248" s="6">
        <f t="shared" ref="BK248:BM248" si="3318">BK247+(365/12)</f>
        <v>7635.5833333333603</v>
      </c>
      <c r="BL248" s="11">
        <f t="shared" si="3299"/>
        <v>22115.049800260163</v>
      </c>
      <c r="BM248" s="6">
        <f t="shared" si="3318"/>
        <v>7635.5833333333603</v>
      </c>
      <c r="BN248" s="11">
        <f t="shared" si="3300"/>
        <v>22115.049800260163</v>
      </c>
      <c r="BO248" s="6">
        <f t="shared" ref="BO248:BQ248" si="3319">BO247+(365/12)</f>
        <v>7635.5833333333603</v>
      </c>
      <c r="BP248" s="11">
        <f t="shared" si="3302"/>
        <v>22115.049800260163</v>
      </c>
      <c r="BQ248" s="6">
        <f t="shared" si="3319"/>
        <v>7635.5833333333603</v>
      </c>
      <c r="BR248" s="11">
        <f t="shared" si="3303"/>
        <v>22115.049800260163</v>
      </c>
      <c r="BS248" s="6">
        <f t="shared" ref="BS248:BU248" si="3320">BS247+(365/12)</f>
        <v>7635.5833333333603</v>
      </c>
      <c r="BT248" s="11">
        <f t="shared" si="3305"/>
        <v>22115.049800260163</v>
      </c>
      <c r="BU248" s="6">
        <f t="shared" si="3320"/>
        <v>7635.5833333333603</v>
      </c>
      <c r="BV248" s="11">
        <f t="shared" si="3306"/>
        <v>22115.049800260163</v>
      </c>
      <c r="BW248" s="6">
        <f t="shared" si="2607"/>
        <v>7635.5833333333603</v>
      </c>
      <c r="BX248" s="11">
        <f t="shared" si="3307"/>
        <v>22115.049800260163</v>
      </c>
      <c r="BY248" s="82">
        <f t="shared" si="2607"/>
        <v>7635.5833333333603</v>
      </c>
      <c r="BZ248" s="11">
        <f t="shared" si="3308"/>
        <v>22115.049800260163</v>
      </c>
      <c r="CA248" s="4"/>
    </row>
    <row r="249" spans="1:79">
      <c r="A249" s="1" t="str">
        <f t="shared" si="2840"/>
        <v/>
      </c>
      <c r="B249" s="1">
        <f t="shared" si="2673"/>
        <v>243</v>
      </c>
      <c r="C249" s="13">
        <f t="shared" si="2687"/>
        <v>0</v>
      </c>
      <c r="D249" s="2">
        <f t="shared" si="2688"/>
        <v>0</v>
      </c>
      <c r="E249" s="15">
        <f t="shared" si="2644"/>
        <v>0</v>
      </c>
      <c r="F249" s="15">
        <f t="shared" si="2997"/>
        <v>0</v>
      </c>
      <c r="G249" s="21">
        <f t="shared" si="2998"/>
        <v>0</v>
      </c>
      <c r="H249" s="19">
        <f>'rent cash flow (do not modify)'!D248</f>
        <v>37000</v>
      </c>
      <c r="I249" s="22">
        <f>'rent cash flow (do not modify)'!E248</f>
        <v>37000</v>
      </c>
      <c r="J249" s="21">
        <f t="shared" si="2674"/>
        <v>6100.9501997398356</v>
      </c>
      <c r="K249" s="15">
        <f t="shared" si="2689"/>
        <v>416.66666666666669</v>
      </c>
      <c r="L249" s="15">
        <f t="shared" si="2690"/>
        <v>83.333333333333329</v>
      </c>
      <c r="M249" s="16">
        <f t="shared" si="2691"/>
        <v>166.66666666666666</v>
      </c>
      <c r="N249" s="15">
        <f t="shared" si="2692"/>
        <v>83.333333333333329</v>
      </c>
      <c r="O249" s="7">
        <f t="shared" si="2999"/>
        <v>10999.999999999998</v>
      </c>
      <c r="P249" s="15">
        <f t="shared" si="2645"/>
        <v>28966</v>
      </c>
      <c r="Q249" s="21">
        <f t="shared" si="2646"/>
        <v>22115.049800260163</v>
      </c>
      <c r="R249" s="4"/>
      <c r="S249" s="6">
        <f t="shared" si="2693"/>
        <v>7666.0000000000273</v>
      </c>
      <c r="T249" s="10"/>
      <c r="U249" s="6">
        <f t="shared" si="2693"/>
        <v>7666.0000000000273</v>
      </c>
      <c r="W249" s="6">
        <f t="shared" si="2693"/>
        <v>7666.0000000000273</v>
      </c>
      <c r="Y249" s="6">
        <f t="shared" si="2694"/>
        <v>7666.0000000000273</v>
      </c>
      <c r="AA249" s="6">
        <f t="shared" ref="AA249:AC249" si="3321">AA248+(365/12)</f>
        <v>7666.0000000000273</v>
      </c>
      <c r="AC249" s="6">
        <f t="shared" si="3321"/>
        <v>7666.0000000000273</v>
      </c>
      <c r="AE249" s="6">
        <f t="shared" ref="AE249:AG249" si="3322">AE248+(365/12)</f>
        <v>7666.0000000000273</v>
      </c>
      <c r="AG249" s="6">
        <f t="shared" si="3322"/>
        <v>7666.0000000000273</v>
      </c>
      <c r="AI249" s="6">
        <f t="shared" ref="AI249:AK249" si="3323">AI248+(365/12)</f>
        <v>7666.0000000000273</v>
      </c>
      <c r="AK249" s="6">
        <f t="shared" si="3323"/>
        <v>7666.0000000000273</v>
      </c>
      <c r="AM249" s="6">
        <f t="shared" ref="AM249:AO249" si="3324">AM248+(365/12)</f>
        <v>7666.0000000000273</v>
      </c>
      <c r="AO249" s="6">
        <f t="shared" si="3324"/>
        <v>7666.0000000000273</v>
      </c>
      <c r="AQ249" s="6">
        <f t="shared" ref="AQ249:AS249" si="3325">AQ248+(365/12)</f>
        <v>7666.0000000000273</v>
      </c>
      <c r="AS249" s="6">
        <f t="shared" si="3325"/>
        <v>7666.0000000000273</v>
      </c>
      <c r="AU249" s="6">
        <f t="shared" ref="AU249:AW249" si="3326">AU248+(365/12)</f>
        <v>7666.0000000000273</v>
      </c>
      <c r="AW249" s="6">
        <f t="shared" si="3326"/>
        <v>7666.0000000000273</v>
      </c>
      <c r="AY249" s="6">
        <f t="shared" ref="AY249:BA249" si="3327">AY248+(365/12)</f>
        <v>7666.0000000000273</v>
      </c>
      <c r="BA249" s="6">
        <f t="shared" si="3327"/>
        <v>7666.0000000000273</v>
      </c>
      <c r="BC249" s="6">
        <f t="shared" ref="BC249:BE249" si="3328">BC248+(365/12)</f>
        <v>7666.0000000000273</v>
      </c>
      <c r="BE249" s="6">
        <f t="shared" si="3328"/>
        <v>7666.0000000000273</v>
      </c>
      <c r="BG249" s="6">
        <f t="shared" ref="BG249:BI249" si="3329">BG248+(365/12)</f>
        <v>7666.0000000000273</v>
      </c>
      <c r="BH249" s="11">
        <f t="shared" si="3296"/>
        <v>22115.049800260163</v>
      </c>
      <c r="BI249" s="6">
        <f t="shared" si="3329"/>
        <v>7666.0000000000273</v>
      </c>
      <c r="BJ249" s="11">
        <f t="shared" si="3297"/>
        <v>22115.049800260163</v>
      </c>
      <c r="BK249" s="6">
        <f t="shared" ref="BK249:BM249" si="3330">BK248+(365/12)</f>
        <v>7666.0000000000273</v>
      </c>
      <c r="BL249" s="11">
        <f t="shared" si="3299"/>
        <v>22115.049800260163</v>
      </c>
      <c r="BM249" s="6">
        <f t="shared" si="3330"/>
        <v>7666.0000000000273</v>
      </c>
      <c r="BN249" s="11">
        <f t="shared" si="3300"/>
        <v>22115.049800260163</v>
      </c>
      <c r="BO249" s="6">
        <f t="shared" ref="BO249:BQ249" si="3331">BO248+(365/12)</f>
        <v>7666.0000000000273</v>
      </c>
      <c r="BP249" s="11">
        <f t="shared" si="3302"/>
        <v>22115.049800260163</v>
      </c>
      <c r="BQ249" s="6">
        <f t="shared" si="3331"/>
        <v>7666.0000000000273</v>
      </c>
      <c r="BR249" s="11">
        <f t="shared" si="3303"/>
        <v>22115.049800260163</v>
      </c>
      <c r="BS249" s="6">
        <f t="shared" ref="BS249:BU249" si="3332">BS248+(365/12)</f>
        <v>7666.0000000000273</v>
      </c>
      <c r="BT249" s="11">
        <f t="shared" si="3305"/>
        <v>22115.049800260163</v>
      </c>
      <c r="BU249" s="6">
        <f t="shared" si="3332"/>
        <v>7666.0000000000273</v>
      </c>
      <c r="BV249" s="11">
        <f t="shared" si="3306"/>
        <v>22115.049800260163</v>
      </c>
      <c r="BW249" s="6">
        <f t="shared" si="2607"/>
        <v>7666.0000000000273</v>
      </c>
      <c r="BX249" s="11">
        <f t="shared" si="3307"/>
        <v>22115.049800260163</v>
      </c>
      <c r="BY249" s="82">
        <f t="shared" si="2607"/>
        <v>7666.0000000000273</v>
      </c>
      <c r="BZ249" s="11">
        <f t="shared" si="3308"/>
        <v>22115.049800260163</v>
      </c>
      <c r="CA249" s="4"/>
    </row>
    <row r="250" spans="1:79">
      <c r="A250" s="1" t="str">
        <f t="shared" si="2840"/>
        <v/>
      </c>
      <c r="B250" s="1">
        <f t="shared" si="2673"/>
        <v>244</v>
      </c>
      <c r="C250" s="13">
        <f t="shared" si="2687"/>
        <v>0</v>
      </c>
      <c r="D250" s="2">
        <f t="shared" si="2688"/>
        <v>0</v>
      </c>
      <c r="E250" s="15">
        <f t="shared" si="2644"/>
        <v>0</v>
      </c>
      <c r="F250" s="15">
        <f t="shared" si="2997"/>
        <v>0</v>
      </c>
      <c r="G250" s="21">
        <f t="shared" si="2998"/>
        <v>0</v>
      </c>
      <c r="H250" s="19">
        <f>'rent cash flow (do not modify)'!D249</f>
        <v>37000</v>
      </c>
      <c r="I250" s="22">
        <f>'rent cash flow (do not modify)'!E249</f>
        <v>37000</v>
      </c>
      <c r="J250" s="21">
        <f t="shared" si="2674"/>
        <v>6100.9501997398356</v>
      </c>
      <c r="K250" s="15">
        <f t="shared" si="2689"/>
        <v>416.66666666666669</v>
      </c>
      <c r="L250" s="15">
        <f t="shared" si="2690"/>
        <v>83.333333333333329</v>
      </c>
      <c r="M250" s="16">
        <f t="shared" si="2691"/>
        <v>166.66666666666666</v>
      </c>
      <c r="N250" s="15">
        <f t="shared" si="2692"/>
        <v>83.333333333333329</v>
      </c>
      <c r="O250" s="7">
        <f t="shared" si="2999"/>
        <v>10999.999999999998</v>
      </c>
      <c r="P250" s="15">
        <f t="shared" si="2645"/>
        <v>28966</v>
      </c>
      <c r="Q250" s="21">
        <f t="shared" si="2646"/>
        <v>22115.049800260163</v>
      </c>
      <c r="R250" s="4"/>
      <c r="S250" s="6">
        <f t="shared" si="2693"/>
        <v>7696.4166666666943</v>
      </c>
      <c r="T250" s="10"/>
      <c r="U250" s="6">
        <f t="shared" si="2693"/>
        <v>7696.4166666666943</v>
      </c>
      <c r="W250" s="6">
        <f t="shared" si="2693"/>
        <v>7696.4166666666943</v>
      </c>
      <c r="Y250" s="6">
        <f t="shared" si="2694"/>
        <v>7696.4166666666943</v>
      </c>
      <c r="AA250" s="6">
        <f t="shared" ref="AA250:AC250" si="3333">AA249+(365/12)</f>
        <v>7696.4166666666943</v>
      </c>
      <c r="AC250" s="6">
        <f t="shared" si="3333"/>
        <v>7696.4166666666943</v>
      </c>
      <c r="AE250" s="6">
        <f t="shared" ref="AE250:AG250" si="3334">AE249+(365/12)</f>
        <v>7696.4166666666943</v>
      </c>
      <c r="AG250" s="6">
        <f t="shared" si="3334"/>
        <v>7696.4166666666943</v>
      </c>
      <c r="AI250" s="6">
        <f t="shared" ref="AI250:AK250" si="3335">AI249+(365/12)</f>
        <v>7696.4166666666943</v>
      </c>
      <c r="AK250" s="6">
        <f t="shared" si="3335"/>
        <v>7696.4166666666943</v>
      </c>
      <c r="AM250" s="6">
        <f t="shared" ref="AM250:AO250" si="3336">AM249+(365/12)</f>
        <v>7696.4166666666943</v>
      </c>
      <c r="AO250" s="6">
        <f t="shared" si="3336"/>
        <v>7696.4166666666943</v>
      </c>
      <c r="AQ250" s="6">
        <f t="shared" ref="AQ250:AS250" si="3337">AQ249+(365/12)</f>
        <v>7696.4166666666943</v>
      </c>
      <c r="AS250" s="6">
        <f t="shared" si="3337"/>
        <v>7696.4166666666943</v>
      </c>
      <c r="AU250" s="6">
        <f t="shared" ref="AU250:AW250" si="3338">AU249+(365/12)</f>
        <v>7696.4166666666943</v>
      </c>
      <c r="AW250" s="6">
        <f t="shared" si="3338"/>
        <v>7696.4166666666943</v>
      </c>
      <c r="AY250" s="6">
        <f t="shared" ref="AY250:BA250" si="3339">AY249+(365/12)</f>
        <v>7696.4166666666943</v>
      </c>
      <c r="BA250" s="6">
        <f t="shared" si="3339"/>
        <v>7696.4166666666943</v>
      </c>
      <c r="BC250" s="6">
        <f t="shared" ref="BC250:BE250" si="3340">BC249+(365/12)</f>
        <v>7696.4166666666943</v>
      </c>
      <c r="BE250" s="6">
        <f t="shared" si="3340"/>
        <v>7696.4166666666943</v>
      </c>
      <c r="BG250" s="6">
        <f t="shared" ref="BG250:BI250" si="3341">BG249+(365/12)</f>
        <v>7696.4166666666943</v>
      </c>
      <c r="BH250" s="11">
        <f t="shared" si="3296"/>
        <v>22115.049800260163</v>
      </c>
      <c r="BI250" s="6">
        <f t="shared" si="3341"/>
        <v>7696.4166666666943</v>
      </c>
      <c r="BJ250" s="11">
        <f t="shared" si="3297"/>
        <v>22115.049800260163</v>
      </c>
      <c r="BK250" s="6">
        <f t="shared" ref="BK250:BM250" si="3342">BK249+(365/12)</f>
        <v>7696.4166666666943</v>
      </c>
      <c r="BL250" s="11">
        <f t="shared" si="3299"/>
        <v>22115.049800260163</v>
      </c>
      <c r="BM250" s="6">
        <f t="shared" si="3342"/>
        <v>7696.4166666666943</v>
      </c>
      <c r="BN250" s="11">
        <f t="shared" si="3300"/>
        <v>22115.049800260163</v>
      </c>
      <c r="BO250" s="6">
        <f t="shared" ref="BO250:BQ250" si="3343">BO249+(365/12)</f>
        <v>7696.4166666666943</v>
      </c>
      <c r="BP250" s="11">
        <f t="shared" si="3302"/>
        <v>22115.049800260163</v>
      </c>
      <c r="BQ250" s="6">
        <f t="shared" si="3343"/>
        <v>7696.4166666666943</v>
      </c>
      <c r="BR250" s="11">
        <f t="shared" si="3303"/>
        <v>22115.049800260163</v>
      </c>
      <c r="BS250" s="6">
        <f t="shared" ref="BS250:BU250" si="3344">BS249+(365/12)</f>
        <v>7696.4166666666943</v>
      </c>
      <c r="BT250" s="11">
        <f t="shared" si="3305"/>
        <v>22115.049800260163</v>
      </c>
      <c r="BU250" s="6">
        <f t="shared" si="3344"/>
        <v>7696.4166666666943</v>
      </c>
      <c r="BV250" s="11">
        <f t="shared" si="3306"/>
        <v>22115.049800260163</v>
      </c>
      <c r="BW250" s="6">
        <f t="shared" si="2607"/>
        <v>7696.4166666666943</v>
      </c>
      <c r="BX250" s="11">
        <f t="shared" si="3307"/>
        <v>22115.049800260163</v>
      </c>
      <c r="BY250" s="82">
        <f t="shared" si="2607"/>
        <v>7696.4166666666943</v>
      </c>
      <c r="BZ250" s="11">
        <f t="shared" si="3308"/>
        <v>22115.049800260163</v>
      </c>
      <c r="CA250" s="4"/>
    </row>
    <row r="251" spans="1:79">
      <c r="A251" s="1" t="str">
        <f t="shared" si="2840"/>
        <v/>
      </c>
      <c r="B251" s="1">
        <f t="shared" si="2673"/>
        <v>245</v>
      </c>
      <c r="C251" s="13">
        <f t="shared" si="2687"/>
        <v>0</v>
      </c>
      <c r="D251" s="2">
        <f t="shared" si="2688"/>
        <v>0</v>
      </c>
      <c r="E251" s="15">
        <f t="shared" si="2644"/>
        <v>0</v>
      </c>
      <c r="F251" s="15">
        <f t="shared" si="2997"/>
        <v>0</v>
      </c>
      <c r="G251" s="21">
        <f t="shared" si="2998"/>
        <v>0</v>
      </c>
      <c r="H251" s="19">
        <f>'rent cash flow (do not modify)'!D250</f>
        <v>37000</v>
      </c>
      <c r="I251" s="22">
        <f>'rent cash flow (do not modify)'!E250</f>
        <v>37000</v>
      </c>
      <c r="J251" s="21">
        <f t="shared" si="2674"/>
        <v>6100.9501997398356</v>
      </c>
      <c r="K251" s="15">
        <f t="shared" si="2689"/>
        <v>416.66666666666669</v>
      </c>
      <c r="L251" s="15">
        <f t="shared" si="2690"/>
        <v>83.333333333333329</v>
      </c>
      <c r="M251" s="16">
        <f t="shared" si="2691"/>
        <v>166.66666666666666</v>
      </c>
      <c r="N251" s="15">
        <f t="shared" si="2692"/>
        <v>83.333333333333329</v>
      </c>
      <c r="O251" s="7">
        <f t="shared" si="2999"/>
        <v>10999.999999999998</v>
      </c>
      <c r="P251" s="15">
        <f t="shared" si="2645"/>
        <v>28966</v>
      </c>
      <c r="Q251" s="21">
        <f t="shared" si="2646"/>
        <v>22115.049800260163</v>
      </c>
      <c r="R251" s="4"/>
      <c r="S251" s="6">
        <f t="shared" si="2693"/>
        <v>7726.8333333333612</v>
      </c>
      <c r="T251" s="10"/>
      <c r="U251" s="6">
        <f t="shared" si="2693"/>
        <v>7726.8333333333612</v>
      </c>
      <c r="W251" s="6">
        <f t="shared" si="2693"/>
        <v>7726.8333333333612</v>
      </c>
      <c r="Y251" s="6">
        <f t="shared" si="2694"/>
        <v>7726.8333333333612</v>
      </c>
      <c r="AA251" s="6">
        <f t="shared" ref="AA251:AC251" si="3345">AA250+(365/12)</f>
        <v>7726.8333333333612</v>
      </c>
      <c r="AC251" s="6">
        <f t="shared" si="3345"/>
        <v>7726.8333333333612</v>
      </c>
      <c r="AE251" s="6">
        <f t="shared" ref="AE251:AG251" si="3346">AE250+(365/12)</f>
        <v>7726.8333333333612</v>
      </c>
      <c r="AG251" s="6">
        <f t="shared" si="3346"/>
        <v>7726.8333333333612</v>
      </c>
      <c r="AI251" s="6">
        <f t="shared" ref="AI251:AK251" si="3347">AI250+(365/12)</f>
        <v>7726.8333333333612</v>
      </c>
      <c r="AK251" s="6">
        <f t="shared" si="3347"/>
        <v>7726.8333333333612</v>
      </c>
      <c r="AM251" s="6">
        <f t="shared" ref="AM251:AO251" si="3348">AM250+(365/12)</f>
        <v>7726.8333333333612</v>
      </c>
      <c r="AO251" s="6">
        <f t="shared" si="3348"/>
        <v>7726.8333333333612</v>
      </c>
      <c r="AQ251" s="6">
        <f t="shared" ref="AQ251:AS251" si="3349">AQ250+(365/12)</f>
        <v>7726.8333333333612</v>
      </c>
      <c r="AS251" s="6">
        <f t="shared" si="3349"/>
        <v>7726.8333333333612</v>
      </c>
      <c r="AU251" s="6">
        <f t="shared" ref="AU251:AW251" si="3350">AU250+(365/12)</f>
        <v>7726.8333333333612</v>
      </c>
      <c r="AW251" s="6">
        <f t="shared" si="3350"/>
        <v>7726.8333333333612</v>
      </c>
      <c r="AY251" s="6">
        <f t="shared" ref="AY251:BA251" si="3351">AY250+(365/12)</f>
        <v>7726.8333333333612</v>
      </c>
      <c r="BA251" s="6">
        <f t="shared" si="3351"/>
        <v>7726.8333333333612</v>
      </c>
      <c r="BC251" s="6">
        <f t="shared" ref="BC251:BE251" si="3352">BC250+(365/12)</f>
        <v>7726.8333333333612</v>
      </c>
      <c r="BE251" s="6">
        <f t="shared" si="3352"/>
        <v>7726.8333333333612</v>
      </c>
      <c r="BG251" s="6">
        <f t="shared" ref="BG251:BI251" si="3353">BG250+(365/12)</f>
        <v>7726.8333333333612</v>
      </c>
      <c r="BH251" s="11">
        <f t="shared" si="3296"/>
        <v>22115.049800260163</v>
      </c>
      <c r="BI251" s="6">
        <f t="shared" si="3353"/>
        <v>7726.8333333333612</v>
      </c>
      <c r="BJ251" s="11">
        <f t="shared" si="3297"/>
        <v>22115.049800260163</v>
      </c>
      <c r="BK251" s="6">
        <f t="shared" ref="BK251:BM251" si="3354">BK250+(365/12)</f>
        <v>7726.8333333333612</v>
      </c>
      <c r="BL251" s="11">
        <f t="shared" si="3299"/>
        <v>22115.049800260163</v>
      </c>
      <c r="BM251" s="6">
        <f t="shared" si="3354"/>
        <v>7726.8333333333612</v>
      </c>
      <c r="BN251" s="11">
        <f t="shared" si="3300"/>
        <v>22115.049800260163</v>
      </c>
      <c r="BO251" s="6">
        <f t="shared" ref="BO251:BQ251" si="3355">BO250+(365/12)</f>
        <v>7726.8333333333612</v>
      </c>
      <c r="BP251" s="11">
        <f t="shared" si="3302"/>
        <v>22115.049800260163</v>
      </c>
      <c r="BQ251" s="6">
        <f t="shared" si="3355"/>
        <v>7726.8333333333612</v>
      </c>
      <c r="BR251" s="11">
        <f t="shared" si="3303"/>
        <v>22115.049800260163</v>
      </c>
      <c r="BS251" s="6">
        <f t="shared" ref="BS251:BU251" si="3356">BS250+(365/12)</f>
        <v>7726.8333333333612</v>
      </c>
      <c r="BT251" s="11">
        <f t="shared" si="3305"/>
        <v>22115.049800260163</v>
      </c>
      <c r="BU251" s="6">
        <f t="shared" si="3356"/>
        <v>7726.8333333333612</v>
      </c>
      <c r="BV251" s="11">
        <f t="shared" si="3306"/>
        <v>22115.049800260163</v>
      </c>
      <c r="BW251" s="6">
        <f t="shared" si="2607"/>
        <v>7726.8333333333612</v>
      </c>
      <c r="BX251" s="11">
        <f t="shared" si="3307"/>
        <v>22115.049800260163</v>
      </c>
      <c r="BY251" s="82">
        <f t="shared" si="2607"/>
        <v>7726.8333333333612</v>
      </c>
      <c r="BZ251" s="11">
        <f t="shared" si="3308"/>
        <v>22115.049800260163</v>
      </c>
      <c r="CA251" s="4"/>
    </row>
    <row r="252" spans="1:79">
      <c r="A252" s="1" t="str">
        <f t="shared" si="2840"/>
        <v/>
      </c>
      <c r="B252" s="1">
        <f t="shared" si="2673"/>
        <v>246</v>
      </c>
      <c r="C252" s="13">
        <f t="shared" si="2687"/>
        <v>0</v>
      </c>
      <c r="D252" s="2">
        <f t="shared" si="2688"/>
        <v>0</v>
      </c>
      <c r="E252" s="15">
        <f t="shared" si="2644"/>
        <v>0</v>
      </c>
      <c r="F252" s="15">
        <f t="shared" si="2997"/>
        <v>0</v>
      </c>
      <c r="G252" s="21">
        <f t="shared" si="2998"/>
        <v>0</v>
      </c>
      <c r="H252" s="19">
        <f>'rent cash flow (do not modify)'!D251</f>
        <v>37000</v>
      </c>
      <c r="I252" s="22">
        <f>'rent cash flow (do not modify)'!E251</f>
        <v>37000</v>
      </c>
      <c r="J252" s="21">
        <f t="shared" si="2674"/>
        <v>6100.9501997398356</v>
      </c>
      <c r="K252" s="15">
        <f t="shared" si="2689"/>
        <v>416.66666666666669</v>
      </c>
      <c r="L252" s="15">
        <f t="shared" si="2690"/>
        <v>83.333333333333329</v>
      </c>
      <c r="M252" s="16">
        <f t="shared" si="2691"/>
        <v>166.66666666666666</v>
      </c>
      <c r="N252" s="15">
        <f t="shared" si="2692"/>
        <v>83.333333333333329</v>
      </c>
      <c r="O252" s="7">
        <f t="shared" si="2999"/>
        <v>10999.999999999998</v>
      </c>
      <c r="P252" s="15">
        <f t="shared" si="2645"/>
        <v>28966</v>
      </c>
      <c r="Q252" s="21">
        <f t="shared" si="2646"/>
        <v>22115.049800260163</v>
      </c>
      <c r="R252" s="4"/>
      <c r="S252" s="6">
        <f t="shared" si="2693"/>
        <v>7757.2500000000282</v>
      </c>
      <c r="T252" s="10"/>
      <c r="U252" s="6">
        <f t="shared" si="2693"/>
        <v>7757.2500000000282</v>
      </c>
      <c r="W252" s="6">
        <f t="shared" si="2693"/>
        <v>7757.2500000000282</v>
      </c>
      <c r="Y252" s="6">
        <f t="shared" si="2694"/>
        <v>7757.2500000000282</v>
      </c>
      <c r="AA252" s="6">
        <f t="shared" ref="AA252:AC252" si="3357">AA251+(365/12)</f>
        <v>7757.2500000000282</v>
      </c>
      <c r="AC252" s="6">
        <f t="shared" si="3357"/>
        <v>7757.2500000000282</v>
      </c>
      <c r="AE252" s="6">
        <f t="shared" ref="AE252:AG252" si="3358">AE251+(365/12)</f>
        <v>7757.2500000000282</v>
      </c>
      <c r="AG252" s="6">
        <f t="shared" si="3358"/>
        <v>7757.2500000000282</v>
      </c>
      <c r="AI252" s="6">
        <f t="shared" ref="AI252:AK252" si="3359">AI251+(365/12)</f>
        <v>7757.2500000000282</v>
      </c>
      <c r="AK252" s="6">
        <f t="shared" si="3359"/>
        <v>7757.2500000000282</v>
      </c>
      <c r="AM252" s="6">
        <f t="shared" ref="AM252:AO252" si="3360">AM251+(365/12)</f>
        <v>7757.2500000000282</v>
      </c>
      <c r="AO252" s="6">
        <f t="shared" si="3360"/>
        <v>7757.2500000000282</v>
      </c>
      <c r="AQ252" s="6">
        <f t="shared" ref="AQ252:AS252" si="3361">AQ251+(365/12)</f>
        <v>7757.2500000000282</v>
      </c>
      <c r="AS252" s="6">
        <f t="shared" si="3361"/>
        <v>7757.2500000000282</v>
      </c>
      <c r="AU252" s="6">
        <f t="shared" ref="AU252:AW252" si="3362">AU251+(365/12)</f>
        <v>7757.2500000000282</v>
      </c>
      <c r="AW252" s="6">
        <f t="shared" si="3362"/>
        <v>7757.2500000000282</v>
      </c>
      <c r="AY252" s="6">
        <f t="shared" ref="AY252:BA252" si="3363">AY251+(365/12)</f>
        <v>7757.2500000000282</v>
      </c>
      <c r="BA252" s="6">
        <f t="shared" si="3363"/>
        <v>7757.2500000000282</v>
      </c>
      <c r="BC252" s="6">
        <f t="shared" ref="BC252:BE252" si="3364">BC251+(365/12)</f>
        <v>7757.2500000000282</v>
      </c>
      <c r="BE252" s="6">
        <f t="shared" si="3364"/>
        <v>7757.2500000000282</v>
      </c>
      <c r="BG252" s="6">
        <f t="shared" ref="BG252:BI252" si="3365">BG251+(365/12)</f>
        <v>7757.2500000000282</v>
      </c>
      <c r="BH252" s="11">
        <f t="shared" si="3296"/>
        <v>22115.049800260163</v>
      </c>
      <c r="BI252" s="6">
        <f t="shared" si="3365"/>
        <v>7757.2500000000282</v>
      </c>
      <c r="BJ252" s="11">
        <f t="shared" si="3297"/>
        <v>22115.049800260163</v>
      </c>
      <c r="BK252" s="6">
        <f t="shared" ref="BK252:BM252" si="3366">BK251+(365/12)</f>
        <v>7757.2500000000282</v>
      </c>
      <c r="BL252" s="11">
        <f t="shared" si="3299"/>
        <v>22115.049800260163</v>
      </c>
      <c r="BM252" s="6">
        <f t="shared" si="3366"/>
        <v>7757.2500000000282</v>
      </c>
      <c r="BN252" s="11">
        <f t="shared" si="3300"/>
        <v>22115.049800260163</v>
      </c>
      <c r="BO252" s="6">
        <f t="shared" ref="BO252:BQ252" si="3367">BO251+(365/12)</f>
        <v>7757.2500000000282</v>
      </c>
      <c r="BP252" s="11">
        <f t="shared" si="3302"/>
        <v>22115.049800260163</v>
      </c>
      <c r="BQ252" s="6">
        <f t="shared" si="3367"/>
        <v>7757.2500000000282</v>
      </c>
      <c r="BR252" s="11">
        <f t="shared" si="3303"/>
        <v>22115.049800260163</v>
      </c>
      <c r="BS252" s="6">
        <f t="shared" ref="BS252:BU252" si="3368">BS251+(365/12)</f>
        <v>7757.2500000000282</v>
      </c>
      <c r="BT252" s="11">
        <f t="shared" si="3305"/>
        <v>22115.049800260163</v>
      </c>
      <c r="BU252" s="6">
        <f t="shared" si="3368"/>
        <v>7757.2500000000282</v>
      </c>
      <c r="BV252" s="11">
        <f t="shared" si="3306"/>
        <v>22115.049800260163</v>
      </c>
      <c r="BW252" s="6">
        <f t="shared" si="2607"/>
        <v>7757.2500000000282</v>
      </c>
      <c r="BX252" s="11">
        <f t="shared" si="3307"/>
        <v>22115.049800260163</v>
      </c>
      <c r="BY252" s="82">
        <f t="shared" si="2607"/>
        <v>7757.2500000000282</v>
      </c>
      <c r="BZ252" s="11">
        <f t="shared" si="3308"/>
        <v>22115.049800260163</v>
      </c>
      <c r="CA252" s="4"/>
    </row>
    <row r="253" spans="1:79">
      <c r="A253" s="1" t="str">
        <f t="shared" si="2840"/>
        <v/>
      </c>
      <c r="B253" s="1">
        <f t="shared" si="2673"/>
        <v>247</v>
      </c>
      <c r="C253" s="13">
        <f t="shared" si="2687"/>
        <v>0</v>
      </c>
      <c r="D253" s="2">
        <f t="shared" si="2688"/>
        <v>0</v>
      </c>
      <c r="E253" s="15">
        <f t="shared" si="2644"/>
        <v>0</v>
      </c>
      <c r="F253" s="15">
        <f t="shared" si="2997"/>
        <v>0</v>
      </c>
      <c r="G253" s="21">
        <f t="shared" si="2998"/>
        <v>0</v>
      </c>
      <c r="H253" s="19">
        <f>'rent cash flow (do not modify)'!D252</f>
        <v>37000</v>
      </c>
      <c r="I253" s="22">
        <f>'rent cash flow (do not modify)'!E252</f>
        <v>37000</v>
      </c>
      <c r="J253" s="21">
        <f t="shared" si="2674"/>
        <v>6100.9501997398356</v>
      </c>
      <c r="K253" s="15">
        <f t="shared" si="2689"/>
        <v>416.66666666666669</v>
      </c>
      <c r="L253" s="15">
        <f t="shared" si="2690"/>
        <v>83.333333333333329</v>
      </c>
      <c r="M253" s="16">
        <f t="shared" si="2691"/>
        <v>166.66666666666666</v>
      </c>
      <c r="N253" s="15">
        <f t="shared" si="2692"/>
        <v>83.333333333333329</v>
      </c>
      <c r="O253" s="7">
        <f t="shared" si="2999"/>
        <v>10999.999999999998</v>
      </c>
      <c r="P253" s="15">
        <f t="shared" si="2645"/>
        <v>28966</v>
      </c>
      <c r="Q253" s="21">
        <f t="shared" si="2646"/>
        <v>22115.049800260163</v>
      </c>
      <c r="R253" s="4"/>
      <c r="S253" s="6">
        <f t="shared" si="2693"/>
        <v>7787.6666666666952</v>
      </c>
      <c r="T253" s="10"/>
      <c r="U253" s="6">
        <f t="shared" si="2693"/>
        <v>7787.6666666666952</v>
      </c>
      <c r="W253" s="6">
        <f t="shared" si="2693"/>
        <v>7787.6666666666952</v>
      </c>
      <c r="Y253" s="6">
        <f t="shared" si="2694"/>
        <v>7787.6666666666952</v>
      </c>
      <c r="AA253" s="6">
        <f t="shared" ref="AA253:AC253" si="3369">AA252+(365/12)</f>
        <v>7787.6666666666952</v>
      </c>
      <c r="AC253" s="6">
        <f t="shared" si="3369"/>
        <v>7787.6666666666952</v>
      </c>
      <c r="AE253" s="6">
        <f t="shared" ref="AE253:AG253" si="3370">AE252+(365/12)</f>
        <v>7787.6666666666952</v>
      </c>
      <c r="AG253" s="6">
        <f t="shared" si="3370"/>
        <v>7787.6666666666952</v>
      </c>
      <c r="AI253" s="6">
        <f t="shared" ref="AI253:AK253" si="3371">AI252+(365/12)</f>
        <v>7787.6666666666952</v>
      </c>
      <c r="AK253" s="6">
        <f t="shared" si="3371"/>
        <v>7787.6666666666952</v>
      </c>
      <c r="AM253" s="6">
        <f t="shared" ref="AM253:AO253" si="3372">AM252+(365/12)</f>
        <v>7787.6666666666952</v>
      </c>
      <c r="AO253" s="6">
        <f t="shared" si="3372"/>
        <v>7787.6666666666952</v>
      </c>
      <c r="AQ253" s="6">
        <f t="shared" ref="AQ253:AS253" si="3373">AQ252+(365/12)</f>
        <v>7787.6666666666952</v>
      </c>
      <c r="AS253" s="6">
        <f t="shared" si="3373"/>
        <v>7787.6666666666952</v>
      </c>
      <c r="AU253" s="6">
        <f t="shared" ref="AU253:AW253" si="3374">AU252+(365/12)</f>
        <v>7787.6666666666952</v>
      </c>
      <c r="AW253" s="6">
        <f t="shared" si="3374"/>
        <v>7787.6666666666952</v>
      </c>
      <c r="AY253" s="6">
        <f t="shared" ref="AY253:BA253" si="3375">AY252+(365/12)</f>
        <v>7787.6666666666952</v>
      </c>
      <c r="BA253" s="6">
        <f t="shared" si="3375"/>
        <v>7787.6666666666952</v>
      </c>
      <c r="BC253" s="6">
        <f t="shared" ref="BC253:BE253" si="3376">BC252+(365/12)</f>
        <v>7787.6666666666952</v>
      </c>
      <c r="BE253" s="6">
        <f t="shared" si="3376"/>
        <v>7787.6666666666952</v>
      </c>
      <c r="BG253" s="6">
        <f t="shared" ref="BG253:BI253" si="3377">BG252+(365/12)</f>
        <v>7787.6666666666952</v>
      </c>
      <c r="BH253" s="11">
        <f t="shared" si="3296"/>
        <v>22115.049800260163</v>
      </c>
      <c r="BI253" s="6">
        <f t="shared" si="3377"/>
        <v>7787.6666666666952</v>
      </c>
      <c r="BJ253" s="11">
        <f t="shared" si="3297"/>
        <v>22115.049800260163</v>
      </c>
      <c r="BK253" s="6">
        <f t="shared" ref="BK253:BM253" si="3378">BK252+(365/12)</f>
        <v>7787.6666666666952</v>
      </c>
      <c r="BL253" s="11">
        <f t="shared" si="3299"/>
        <v>22115.049800260163</v>
      </c>
      <c r="BM253" s="6">
        <f t="shared" si="3378"/>
        <v>7787.6666666666952</v>
      </c>
      <c r="BN253" s="11">
        <f t="shared" si="3300"/>
        <v>22115.049800260163</v>
      </c>
      <c r="BO253" s="6">
        <f t="shared" ref="BO253:BQ253" si="3379">BO252+(365/12)</f>
        <v>7787.6666666666952</v>
      </c>
      <c r="BP253" s="11">
        <f t="shared" si="3302"/>
        <v>22115.049800260163</v>
      </c>
      <c r="BQ253" s="6">
        <f t="shared" si="3379"/>
        <v>7787.6666666666952</v>
      </c>
      <c r="BR253" s="11">
        <f t="shared" si="3303"/>
        <v>22115.049800260163</v>
      </c>
      <c r="BS253" s="6">
        <f t="shared" ref="BS253:BU253" si="3380">BS252+(365/12)</f>
        <v>7787.6666666666952</v>
      </c>
      <c r="BT253" s="11">
        <f t="shared" si="3305"/>
        <v>22115.049800260163</v>
      </c>
      <c r="BU253" s="6">
        <f t="shared" si="3380"/>
        <v>7787.6666666666952</v>
      </c>
      <c r="BV253" s="11">
        <f t="shared" si="3306"/>
        <v>22115.049800260163</v>
      </c>
      <c r="BW253" s="6">
        <f t="shared" si="2607"/>
        <v>7787.6666666666952</v>
      </c>
      <c r="BX253" s="11">
        <f t="shared" si="3307"/>
        <v>22115.049800260163</v>
      </c>
      <c r="BY253" s="82">
        <f t="shared" si="2607"/>
        <v>7787.6666666666952</v>
      </c>
      <c r="BZ253" s="11">
        <f t="shared" si="3308"/>
        <v>22115.049800260163</v>
      </c>
      <c r="CA253" s="4"/>
    </row>
    <row r="254" spans="1:79">
      <c r="A254" s="1" t="str">
        <f t="shared" si="2840"/>
        <v/>
      </c>
      <c r="B254" s="1">
        <f t="shared" si="2673"/>
        <v>248</v>
      </c>
      <c r="C254" s="13">
        <f t="shared" si="2687"/>
        <v>0</v>
      </c>
      <c r="D254" s="2">
        <f t="shared" si="2688"/>
        <v>0</v>
      </c>
      <c r="E254" s="15">
        <f t="shared" si="2644"/>
        <v>0</v>
      </c>
      <c r="F254" s="15">
        <f t="shared" si="2997"/>
        <v>0</v>
      </c>
      <c r="G254" s="21">
        <f t="shared" si="2998"/>
        <v>0</v>
      </c>
      <c r="H254" s="19">
        <f>'rent cash flow (do not modify)'!D253</f>
        <v>37000</v>
      </c>
      <c r="I254" s="22">
        <f>'rent cash flow (do not modify)'!E253</f>
        <v>37000</v>
      </c>
      <c r="J254" s="21">
        <f t="shared" si="2674"/>
        <v>6100.9501997398356</v>
      </c>
      <c r="K254" s="15">
        <f t="shared" si="2689"/>
        <v>416.66666666666669</v>
      </c>
      <c r="L254" s="15">
        <f t="shared" si="2690"/>
        <v>83.333333333333329</v>
      </c>
      <c r="M254" s="16">
        <f t="shared" si="2691"/>
        <v>166.66666666666666</v>
      </c>
      <c r="N254" s="15">
        <f t="shared" si="2692"/>
        <v>83.333333333333329</v>
      </c>
      <c r="O254" s="7">
        <f t="shared" si="2999"/>
        <v>10999.999999999998</v>
      </c>
      <c r="P254" s="15">
        <f t="shared" si="2645"/>
        <v>28966</v>
      </c>
      <c r="Q254" s="21">
        <f t="shared" si="2646"/>
        <v>22115.049800260163</v>
      </c>
      <c r="R254" s="4"/>
      <c r="S254" s="6">
        <f t="shared" si="2693"/>
        <v>7818.0833333333621</v>
      </c>
      <c r="T254" s="10"/>
      <c r="U254" s="6">
        <f t="shared" si="2693"/>
        <v>7818.0833333333621</v>
      </c>
      <c r="W254" s="6">
        <f t="shared" si="2693"/>
        <v>7818.0833333333621</v>
      </c>
      <c r="Y254" s="6">
        <f t="shared" si="2694"/>
        <v>7818.0833333333621</v>
      </c>
      <c r="AA254" s="6">
        <f t="shared" ref="AA254:AC254" si="3381">AA253+(365/12)</f>
        <v>7818.0833333333621</v>
      </c>
      <c r="AC254" s="6">
        <f t="shared" si="3381"/>
        <v>7818.0833333333621</v>
      </c>
      <c r="AE254" s="6">
        <f t="shared" ref="AE254:AG254" si="3382">AE253+(365/12)</f>
        <v>7818.0833333333621</v>
      </c>
      <c r="AG254" s="6">
        <f t="shared" si="3382"/>
        <v>7818.0833333333621</v>
      </c>
      <c r="AI254" s="6">
        <f t="shared" ref="AI254:AK254" si="3383">AI253+(365/12)</f>
        <v>7818.0833333333621</v>
      </c>
      <c r="AK254" s="6">
        <f t="shared" si="3383"/>
        <v>7818.0833333333621</v>
      </c>
      <c r="AM254" s="6">
        <f t="shared" ref="AM254:AO254" si="3384">AM253+(365/12)</f>
        <v>7818.0833333333621</v>
      </c>
      <c r="AO254" s="6">
        <f t="shared" si="3384"/>
        <v>7818.0833333333621</v>
      </c>
      <c r="AQ254" s="6">
        <f t="shared" ref="AQ254:AS254" si="3385">AQ253+(365/12)</f>
        <v>7818.0833333333621</v>
      </c>
      <c r="AS254" s="6">
        <f t="shared" si="3385"/>
        <v>7818.0833333333621</v>
      </c>
      <c r="AU254" s="6">
        <f t="shared" ref="AU254:AW254" si="3386">AU253+(365/12)</f>
        <v>7818.0833333333621</v>
      </c>
      <c r="AW254" s="6">
        <f t="shared" si="3386"/>
        <v>7818.0833333333621</v>
      </c>
      <c r="AY254" s="6">
        <f t="shared" ref="AY254:BA254" si="3387">AY253+(365/12)</f>
        <v>7818.0833333333621</v>
      </c>
      <c r="BA254" s="6">
        <f t="shared" si="3387"/>
        <v>7818.0833333333621</v>
      </c>
      <c r="BC254" s="6">
        <f t="shared" ref="BC254:BE254" si="3388">BC253+(365/12)</f>
        <v>7818.0833333333621</v>
      </c>
      <c r="BE254" s="6">
        <f t="shared" si="3388"/>
        <v>7818.0833333333621</v>
      </c>
      <c r="BG254" s="6">
        <f t="shared" ref="BG254:BI254" si="3389">BG253+(365/12)</f>
        <v>7818.0833333333621</v>
      </c>
      <c r="BH254" s="11">
        <f t="shared" si="3296"/>
        <v>22115.049800260163</v>
      </c>
      <c r="BI254" s="6">
        <f t="shared" si="3389"/>
        <v>7818.0833333333621</v>
      </c>
      <c r="BJ254" s="11">
        <f t="shared" si="3297"/>
        <v>22115.049800260163</v>
      </c>
      <c r="BK254" s="6">
        <f t="shared" ref="BK254:BM254" si="3390">BK253+(365/12)</f>
        <v>7818.0833333333621</v>
      </c>
      <c r="BL254" s="11">
        <f t="shared" si="3299"/>
        <v>22115.049800260163</v>
      </c>
      <c r="BM254" s="6">
        <f t="shared" si="3390"/>
        <v>7818.0833333333621</v>
      </c>
      <c r="BN254" s="11">
        <f t="shared" si="3300"/>
        <v>22115.049800260163</v>
      </c>
      <c r="BO254" s="6">
        <f t="shared" ref="BO254:BQ254" si="3391">BO253+(365/12)</f>
        <v>7818.0833333333621</v>
      </c>
      <c r="BP254" s="11">
        <f t="shared" si="3302"/>
        <v>22115.049800260163</v>
      </c>
      <c r="BQ254" s="6">
        <f t="shared" si="3391"/>
        <v>7818.0833333333621</v>
      </c>
      <c r="BR254" s="11">
        <f t="shared" si="3303"/>
        <v>22115.049800260163</v>
      </c>
      <c r="BS254" s="6">
        <f t="shared" ref="BS254:BU254" si="3392">BS253+(365/12)</f>
        <v>7818.0833333333621</v>
      </c>
      <c r="BT254" s="11">
        <f t="shared" si="3305"/>
        <v>22115.049800260163</v>
      </c>
      <c r="BU254" s="6">
        <f t="shared" si="3392"/>
        <v>7818.0833333333621</v>
      </c>
      <c r="BV254" s="11">
        <f t="shared" si="3306"/>
        <v>22115.049800260163</v>
      </c>
      <c r="BW254" s="6">
        <f t="shared" si="2607"/>
        <v>7818.0833333333621</v>
      </c>
      <c r="BX254" s="11">
        <f t="shared" si="3307"/>
        <v>22115.049800260163</v>
      </c>
      <c r="BY254" s="82">
        <f t="shared" si="2607"/>
        <v>7818.0833333333621</v>
      </c>
      <c r="BZ254" s="11">
        <f t="shared" si="3308"/>
        <v>22115.049800260163</v>
      </c>
      <c r="CA254" s="4"/>
    </row>
    <row r="255" spans="1:79">
      <c r="A255" s="1" t="str">
        <f t="shared" si="2840"/>
        <v/>
      </c>
      <c r="B255" s="1">
        <f t="shared" si="2673"/>
        <v>249</v>
      </c>
      <c r="C255" s="13">
        <f t="shared" si="2687"/>
        <v>0</v>
      </c>
      <c r="D255" s="2">
        <f t="shared" si="2688"/>
        <v>0</v>
      </c>
      <c r="E255" s="15">
        <f t="shared" si="2644"/>
        <v>0</v>
      </c>
      <c r="F255" s="15">
        <f t="shared" si="2997"/>
        <v>0</v>
      </c>
      <c r="G255" s="21">
        <f t="shared" si="2998"/>
        <v>0</v>
      </c>
      <c r="H255" s="19">
        <f>'rent cash flow (do not modify)'!D254</f>
        <v>37000</v>
      </c>
      <c r="I255" s="22">
        <f>'rent cash flow (do not modify)'!E254</f>
        <v>37000</v>
      </c>
      <c r="J255" s="21">
        <f t="shared" si="2674"/>
        <v>6100.9501997398356</v>
      </c>
      <c r="K255" s="15">
        <f t="shared" si="2689"/>
        <v>416.66666666666669</v>
      </c>
      <c r="L255" s="15">
        <f t="shared" si="2690"/>
        <v>83.333333333333329</v>
      </c>
      <c r="M255" s="16">
        <f t="shared" si="2691"/>
        <v>166.66666666666666</v>
      </c>
      <c r="N255" s="15">
        <f t="shared" si="2692"/>
        <v>83.333333333333329</v>
      </c>
      <c r="O255" s="7">
        <f t="shared" si="2999"/>
        <v>10999.999999999998</v>
      </c>
      <c r="P255" s="15">
        <f t="shared" si="2645"/>
        <v>28966</v>
      </c>
      <c r="Q255" s="21">
        <f t="shared" si="2646"/>
        <v>22115.049800260163</v>
      </c>
      <c r="R255" s="4"/>
      <c r="S255" s="6">
        <f t="shared" si="2693"/>
        <v>7848.5000000000291</v>
      </c>
      <c r="T255" s="10"/>
      <c r="U255" s="6">
        <f t="shared" si="2693"/>
        <v>7848.5000000000291</v>
      </c>
      <c r="W255" s="6">
        <f t="shared" si="2693"/>
        <v>7848.5000000000291</v>
      </c>
      <c r="Y255" s="6">
        <f t="shared" si="2694"/>
        <v>7848.5000000000291</v>
      </c>
      <c r="AA255" s="6">
        <f t="shared" ref="AA255:AC255" si="3393">AA254+(365/12)</f>
        <v>7848.5000000000291</v>
      </c>
      <c r="AC255" s="6">
        <f t="shared" si="3393"/>
        <v>7848.5000000000291</v>
      </c>
      <c r="AE255" s="6">
        <f t="shared" ref="AE255:AG255" si="3394">AE254+(365/12)</f>
        <v>7848.5000000000291</v>
      </c>
      <c r="AG255" s="6">
        <f t="shared" si="3394"/>
        <v>7848.5000000000291</v>
      </c>
      <c r="AI255" s="6">
        <f t="shared" ref="AI255:AK255" si="3395">AI254+(365/12)</f>
        <v>7848.5000000000291</v>
      </c>
      <c r="AK255" s="6">
        <f t="shared" si="3395"/>
        <v>7848.5000000000291</v>
      </c>
      <c r="AM255" s="6">
        <f t="shared" ref="AM255:AO255" si="3396">AM254+(365/12)</f>
        <v>7848.5000000000291</v>
      </c>
      <c r="AO255" s="6">
        <f t="shared" si="3396"/>
        <v>7848.5000000000291</v>
      </c>
      <c r="AQ255" s="6">
        <f t="shared" ref="AQ255:AS255" si="3397">AQ254+(365/12)</f>
        <v>7848.5000000000291</v>
      </c>
      <c r="AS255" s="6">
        <f t="shared" si="3397"/>
        <v>7848.5000000000291</v>
      </c>
      <c r="AU255" s="6">
        <f t="shared" ref="AU255:AW255" si="3398">AU254+(365/12)</f>
        <v>7848.5000000000291</v>
      </c>
      <c r="AW255" s="6">
        <f t="shared" si="3398"/>
        <v>7848.5000000000291</v>
      </c>
      <c r="AY255" s="6">
        <f t="shared" ref="AY255:BA255" si="3399">AY254+(365/12)</f>
        <v>7848.5000000000291</v>
      </c>
      <c r="BA255" s="6">
        <f t="shared" si="3399"/>
        <v>7848.5000000000291</v>
      </c>
      <c r="BC255" s="6">
        <f t="shared" ref="BC255:BE255" si="3400">BC254+(365/12)</f>
        <v>7848.5000000000291</v>
      </c>
      <c r="BE255" s="6">
        <f t="shared" si="3400"/>
        <v>7848.5000000000291</v>
      </c>
      <c r="BG255" s="6">
        <f t="shared" ref="BG255:BI255" si="3401">BG254+(365/12)</f>
        <v>7848.5000000000291</v>
      </c>
      <c r="BH255" s="11">
        <f t="shared" si="3296"/>
        <v>22115.049800260163</v>
      </c>
      <c r="BI255" s="6">
        <f t="shared" si="3401"/>
        <v>7848.5000000000291</v>
      </c>
      <c r="BJ255" s="11">
        <f t="shared" si="3297"/>
        <v>22115.049800260163</v>
      </c>
      <c r="BK255" s="6">
        <f t="shared" ref="BK255:BM255" si="3402">BK254+(365/12)</f>
        <v>7848.5000000000291</v>
      </c>
      <c r="BL255" s="11">
        <f t="shared" si="3299"/>
        <v>22115.049800260163</v>
      </c>
      <c r="BM255" s="6">
        <f t="shared" si="3402"/>
        <v>7848.5000000000291</v>
      </c>
      <c r="BN255" s="11">
        <f t="shared" si="3300"/>
        <v>22115.049800260163</v>
      </c>
      <c r="BO255" s="6">
        <f t="shared" ref="BO255:BQ255" si="3403">BO254+(365/12)</f>
        <v>7848.5000000000291</v>
      </c>
      <c r="BP255" s="11">
        <f t="shared" si="3302"/>
        <v>22115.049800260163</v>
      </c>
      <c r="BQ255" s="6">
        <f t="shared" si="3403"/>
        <v>7848.5000000000291</v>
      </c>
      <c r="BR255" s="11">
        <f t="shared" si="3303"/>
        <v>22115.049800260163</v>
      </c>
      <c r="BS255" s="6">
        <f t="shared" ref="BS255:BU255" si="3404">BS254+(365/12)</f>
        <v>7848.5000000000291</v>
      </c>
      <c r="BT255" s="11">
        <f t="shared" si="3305"/>
        <v>22115.049800260163</v>
      </c>
      <c r="BU255" s="6">
        <f t="shared" si="3404"/>
        <v>7848.5000000000291</v>
      </c>
      <c r="BV255" s="11">
        <f t="shared" si="3306"/>
        <v>22115.049800260163</v>
      </c>
      <c r="BW255" s="6">
        <f t="shared" si="2607"/>
        <v>7848.5000000000291</v>
      </c>
      <c r="BX255" s="11">
        <f t="shared" si="3307"/>
        <v>22115.049800260163</v>
      </c>
      <c r="BY255" s="82">
        <f t="shared" si="2607"/>
        <v>7848.5000000000291</v>
      </c>
      <c r="BZ255" s="11">
        <f t="shared" si="3308"/>
        <v>22115.049800260163</v>
      </c>
      <c r="CA255" s="4"/>
    </row>
    <row r="256" spans="1:79">
      <c r="A256" s="1" t="str">
        <f t="shared" si="2840"/>
        <v/>
      </c>
      <c r="B256" s="1">
        <f t="shared" si="2673"/>
        <v>250</v>
      </c>
      <c r="C256" s="13">
        <f t="shared" si="2687"/>
        <v>0</v>
      </c>
      <c r="D256" s="2">
        <f t="shared" si="2688"/>
        <v>0</v>
      </c>
      <c r="E256" s="15">
        <f t="shared" si="2644"/>
        <v>0</v>
      </c>
      <c r="F256" s="15">
        <f t="shared" si="2997"/>
        <v>0</v>
      </c>
      <c r="G256" s="21">
        <f t="shared" si="2998"/>
        <v>0</v>
      </c>
      <c r="H256" s="19">
        <f>'rent cash flow (do not modify)'!D255</f>
        <v>37000</v>
      </c>
      <c r="I256" s="22">
        <f>'rent cash flow (do not modify)'!E255</f>
        <v>37000</v>
      </c>
      <c r="J256" s="21">
        <f t="shared" si="2674"/>
        <v>6100.9501997398356</v>
      </c>
      <c r="K256" s="15">
        <f t="shared" si="2689"/>
        <v>416.66666666666669</v>
      </c>
      <c r="L256" s="15">
        <f t="shared" si="2690"/>
        <v>83.333333333333329</v>
      </c>
      <c r="M256" s="16">
        <f t="shared" si="2691"/>
        <v>166.66666666666666</v>
      </c>
      <c r="N256" s="15">
        <f t="shared" si="2692"/>
        <v>83.333333333333329</v>
      </c>
      <c r="O256" s="7">
        <f t="shared" si="2999"/>
        <v>10999.999999999998</v>
      </c>
      <c r="P256" s="15">
        <f t="shared" si="2645"/>
        <v>28966</v>
      </c>
      <c r="Q256" s="21">
        <f t="shared" si="2646"/>
        <v>22115.049800260163</v>
      </c>
      <c r="R256" s="4"/>
      <c r="S256" s="6">
        <f t="shared" si="2693"/>
        <v>7878.9166666666961</v>
      </c>
      <c r="T256" s="10"/>
      <c r="U256" s="6">
        <f t="shared" si="2693"/>
        <v>7878.9166666666961</v>
      </c>
      <c r="W256" s="6">
        <f t="shared" si="2693"/>
        <v>7878.9166666666961</v>
      </c>
      <c r="Y256" s="6">
        <f t="shared" si="2694"/>
        <v>7878.9166666666961</v>
      </c>
      <c r="AA256" s="6">
        <f t="shared" ref="AA256:AC256" si="3405">AA255+(365/12)</f>
        <v>7878.9166666666961</v>
      </c>
      <c r="AC256" s="6">
        <f t="shared" si="3405"/>
        <v>7878.9166666666961</v>
      </c>
      <c r="AE256" s="6">
        <f t="shared" ref="AE256:AG256" si="3406">AE255+(365/12)</f>
        <v>7878.9166666666961</v>
      </c>
      <c r="AG256" s="6">
        <f t="shared" si="3406"/>
        <v>7878.9166666666961</v>
      </c>
      <c r="AI256" s="6">
        <f t="shared" ref="AI256:AK256" si="3407">AI255+(365/12)</f>
        <v>7878.9166666666961</v>
      </c>
      <c r="AK256" s="6">
        <f t="shared" si="3407"/>
        <v>7878.9166666666961</v>
      </c>
      <c r="AM256" s="6">
        <f t="shared" ref="AM256:AO256" si="3408">AM255+(365/12)</f>
        <v>7878.9166666666961</v>
      </c>
      <c r="AO256" s="6">
        <f t="shared" si="3408"/>
        <v>7878.9166666666961</v>
      </c>
      <c r="AQ256" s="6">
        <f t="shared" ref="AQ256:AS256" si="3409">AQ255+(365/12)</f>
        <v>7878.9166666666961</v>
      </c>
      <c r="AS256" s="6">
        <f t="shared" si="3409"/>
        <v>7878.9166666666961</v>
      </c>
      <c r="AU256" s="6">
        <f t="shared" ref="AU256:AW256" si="3410">AU255+(365/12)</f>
        <v>7878.9166666666961</v>
      </c>
      <c r="AW256" s="6">
        <f t="shared" si="3410"/>
        <v>7878.9166666666961</v>
      </c>
      <c r="AY256" s="6">
        <f t="shared" ref="AY256:BA256" si="3411">AY255+(365/12)</f>
        <v>7878.9166666666961</v>
      </c>
      <c r="BA256" s="6">
        <f t="shared" si="3411"/>
        <v>7878.9166666666961</v>
      </c>
      <c r="BC256" s="6">
        <f t="shared" ref="BC256:BE256" si="3412">BC255+(365/12)</f>
        <v>7878.9166666666961</v>
      </c>
      <c r="BE256" s="6">
        <f t="shared" si="3412"/>
        <v>7878.9166666666961</v>
      </c>
      <c r="BG256" s="6">
        <f t="shared" ref="BG256:BI256" si="3413">BG255+(365/12)</f>
        <v>7878.9166666666961</v>
      </c>
      <c r="BH256" s="11">
        <f t="shared" si="3296"/>
        <v>22115.049800260163</v>
      </c>
      <c r="BI256" s="6">
        <f t="shared" si="3413"/>
        <v>7878.9166666666961</v>
      </c>
      <c r="BJ256" s="11">
        <f t="shared" si="3297"/>
        <v>22115.049800260163</v>
      </c>
      <c r="BK256" s="6">
        <f t="shared" ref="BK256:BM256" si="3414">BK255+(365/12)</f>
        <v>7878.9166666666961</v>
      </c>
      <c r="BL256" s="11">
        <f t="shared" si="3299"/>
        <v>22115.049800260163</v>
      </c>
      <c r="BM256" s="6">
        <f t="shared" si="3414"/>
        <v>7878.9166666666961</v>
      </c>
      <c r="BN256" s="11">
        <f t="shared" si="3300"/>
        <v>22115.049800260163</v>
      </c>
      <c r="BO256" s="6">
        <f t="shared" ref="BO256:BQ256" si="3415">BO255+(365/12)</f>
        <v>7878.9166666666961</v>
      </c>
      <c r="BP256" s="11">
        <f t="shared" si="3302"/>
        <v>22115.049800260163</v>
      </c>
      <c r="BQ256" s="6">
        <f t="shared" si="3415"/>
        <v>7878.9166666666961</v>
      </c>
      <c r="BR256" s="11">
        <f t="shared" si="3303"/>
        <v>22115.049800260163</v>
      </c>
      <c r="BS256" s="6">
        <f t="shared" ref="BS256:BU256" si="3416">BS255+(365/12)</f>
        <v>7878.9166666666961</v>
      </c>
      <c r="BT256" s="11">
        <f t="shared" si="3305"/>
        <v>22115.049800260163</v>
      </c>
      <c r="BU256" s="6">
        <f t="shared" si="3416"/>
        <v>7878.9166666666961</v>
      </c>
      <c r="BV256" s="11">
        <f t="shared" si="3306"/>
        <v>22115.049800260163</v>
      </c>
      <c r="BW256" s="6">
        <f t="shared" si="2607"/>
        <v>7878.9166666666961</v>
      </c>
      <c r="BX256" s="11">
        <f t="shared" si="3307"/>
        <v>22115.049800260163</v>
      </c>
      <c r="BY256" s="82">
        <f t="shared" si="2607"/>
        <v>7878.9166666666961</v>
      </c>
      <c r="BZ256" s="11">
        <f t="shared" si="3308"/>
        <v>22115.049800260163</v>
      </c>
      <c r="CA256" s="4"/>
    </row>
    <row r="257" spans="1:79">
      <c r="A257" s="1" t="str">
        <f t="shared" si="2840"/>
        <v/>
      </c>
      <c r="B257" s="1">
        <f t="shared" si="2673"/>
        <v>251</v>
      </c>
      <c r="C257" s="13">
        <f t="shared" si="2687"/>
        <v>0</v>
      </c>
      <c r="D257" s="2">
        <f t="shared" si="2688"/>
        <v>0</v>
      </c>
      <c r="E257" s="15">
        <f t="shared" si="2644"/>
        <v>0</v>
      </c>
      <c r="F257" s="15">
        <f t="shared" si="2997"/>
        <v>0</v>
      </c>
      <c r="G257" s="21">
        <f t="shared" si="2998"/>
        <v>0</v>
      </c>
      <c r="H257" s="19">
        <f>'rent cash flow (do not modify)'!D256</f>
        <v>37000</v>
      </c>
      <c r="I257" s="22">
        <f>'rent cash flow (do not modify)'!E256</f>
        <v>37000</v>
      </c>
      <c r="J257" s="21">
        <f t="shared" si="2674"/>
        <v>6100.9501997398356</v>
      </c>
      <c r="K257" s="15">
        <f t="shared" si="2689"/>
        <v>416.66666666666669</v>
      </c>
      <c r="L257" s="15">
        <f t="shared" si="2690"/>
        <v>83.333333333333329</v>
      </c>
      <c r="M257" s="16">
        <f t="shared" si="2691"/>
        <v>166.66666666666666</v>
      </c>
      <c r="N257" s="15">
        <f t="shared" si="2692"/>
        <v>83.333333333333329</v>
      </c>
      <c r="O257" s="7">
        <f t="shared" si="2999"/>
        <v>10999.999999999998</v>
      </c>
      <c r="P257" s="15">
        <f t="shared" si="2645"/>
        <v>28966</v>
      </c>
      <c r="Q257" s="21">
        <f t="shared" si="2646"/>
        <v>22115.049800260163</v>
      </c>
      <c r="R257" s="4"/>
      <c r="S257" s="6">
        <f t="shared" si="2693"/>
        <v>7909.333333333363</v>
      </c>
      <c r="T257" s="10"/>
      <c r="U257" s="6">
        <f t="shared" si="2693"/>
        <v>7909.333333333363</v>
      </c>
      <c r="W257" s="6">
        <f t="shared" si="2693"/>
        <v>7909.333333333363</v>
      </c>
      <c r="Y257" s="6">
        <f t="shared" si="2694"/>
        <v>7909.333333333363</v>
      </c>
      <c r="AA257" s="6">
        <f t="shared" ref="AA257:AC257" si="3417">AA256+(365/12)</f>
        <v>7909.333333333363</v>
      </c>
      <c r="AC257" s="6">
        <f t="shared" si="3417"/>
        <v>7909.333333333363</v>
      </c>
      <c r="AE257" s="6">
        <f t="shared" ref="AE257:AG257" si="3418">AE256+(365/12)</f>
        <v>7909.333333333363</v>
      </c>
      <c r="AG257" s="6">
        <f t="shared" si="3418"/>
        <v>7909.333333333363</v>
      </c>
      <c r="AI257" s="6">
        <f t="shared" ref="AI257:AK257" si="3419">AI256+(365/12)</f>
        <v>7909.333333333363</v>
      </c>
      <c r="AK257" s="6">
        <f t="shared" si="3419"/>
        <v>7909.333333333363</v>
      </c>
      <c r="AM257" s="6">
        <f t="shared" ref="AM257:AO257" si="3420">AM256+(365/12)</f>
        <v>7909.333333333363</v>
      </c>
      <c r="AO257" s="6">
        <f t="shared" si="3420"/>
        <v>7909.333333333363</v>
      </c>
      <c r="AQ257" s="6">
        <f t="shared" ref="AQ257:AS257" si="3421">AQ256+(365/12)</f>
        <v>7909.333333333363</v>
      </c>
      <c r="AS257" s="6">
        <f t="shared" si="3421"/>
        <v>7909.333333333363</v>
      </c>
      <c r="AU257" s="6">
        <f t="shared" ref="AU257:AW257" si="3422">AU256+(365/12)</f>
        <v>7909.333333333363</v>
      </c>
      <c r="AW257" s="6">
        <f t="shared" si="3422"/>
        <v>7909.333333333363</v>
      </c>
      <c r="AY257" s="6">
        <f t="shared" ref="AY257:BA257" si="3423">AY256+(365/12)</f>
        <v>7909.333333333363</v>
      </c>
      <c r="BA257" s="6">
        <f t="shared" si="3423"/>
        <v>7909.333333333363</v>
      </c>
      <c r="BC257" s="6">
        <f t="shared" ref="BC257:BE257" si="3424">BC256+(365/12)</f>
        <v>7909.333333333363</v>
      </c>
      <c r="BE257" s="6">
        <f t="shared" si="3424"/>
        <v>7909.333333333363</v>
      </c>
      <c r="BG257" s="6">
        <f t="shared" ref="BG257:BI257" si="3425">BG256+(365/12)</f>
        <v>7909.333333333363</v>
      </c>
      <c r="BH257" s="11">
        <f t="shared" si="3296"/>
        <v>22115.049800260163</v>
      </c>
      <c r="BI257" s="6">
        <f t="shared" si="3425"/>
        <v>7909.333333333363</v>
      </c>
      <c r="BJ257" s="11">
        <f t="shared" si="3297"/>
        <v>22115.049800260163</v>
      </c>
      <c r="BK257" s="6">
        <f t="shared" ref="BK257:BM257" si="3426">BK256+(365/12)</f>
        <v>7909.333333333363</v>
      </c>
      <c r="BL257" s="11">
        <f t="shared" si="3299"/>
        <v>22115.049800260163</v>
      </c>
      <c r="BM257" s="6">
        <f t="shared" si="3426"/>
        <v>7909.333333333363</v>
      </c>
      <c r="BN257" s="11">
        <f t="shared" si="3300"/>
        <v>22115.049800260163</v>
      </c>
      <c r="BO257" s="6">
        <f t="shared" ref="BO257:BQ257" si="3427">BO256+(365/12)</f>
        <v>7909.333333333363</v>
      </c>
      <c r="BP257" s="11">
        <f t="shared" si="3302"/>
        <v>22115.049800260163</v>
      </c>
      <c r="BQ257" s="6">
        <f t="shared" si="3427"/>
        <v>7909.333333333363</v>
      </c>
      <c r="BR257" s="11">
        <f t="shared" si="3303"/>
        <v>22115.049800260163</v>
      </c>
      <c r="BS257" s="6">
        <f t="shared" ref="BS257:BU257" si="3428">BS256+(365/12)</f>
        <v>7909.333333333363</v>
      </c>
      <c r="BT257" s="11">
        <f t="shared" si="3305"/>
        <v>22115.049800260163</v>
      </c>
      <c r="BU257" s="6">
        <f t="shared" si="3428"/>
        <v>7909.333333333363</v>
      </c>
      <c r="BV257" s="11">
        <f t="shared" si="3306"/>
        <v>22115.049800260163</v>
      </c>
      <c r="BW257" s="6">
        <f t="shared" si="2607"/>
        <v>7909.333333333363</v>
      </c>
      <c r="BX257" s="11">
        <f t="shared" si="3307"/>
        <v>22115.049800260163</v>
      </c>
      <c r="BY257" s="82">
        <f t="shared" si="2607"/>
        <v>7909.333333333363</v>
      </c>
      <c r="BZ257" s="11">
        <f t="shared" si="3308"/>
        <v>22115.049800260163</v>
      </c>
      <c r="CA257" s="4"/>
    </row>
    <row r="258" spans="1:79">
      <c r="A258" s="1" t="str">
        <f t="shared" si="2840"/>
        <v/>
      </c>
      <c r="B258" s="1">
        <f t="shared" si="2673"/>
        <v>252</v>
      </c>
      <c r="C258" s="13">
        <f t="shared" si="2687"/>
        <v>0</v>
      </c>
      <c r="D258" s="2">
        <f t="shared" si="2688"/>
        <v>0</v>
      </c>
      <c r="E258" s="15">
        <f t="shared" si="2644"/>
        <v>0</v>
      </c>
      <c r="F258" s="15">
        <f t="shared" si="2997"/>
        <v>0</v>
      </c>
      <c r="G258" s="21">
        <f t="shared" si="2998"/>
        <v>0</v>
      </c>
      <c r="H258" s="19">
        <f>'rent cash flow (do not modify)'!D257</f>
        <v>37000</v>
      </c>
      <c r="I258" s="22">
        <f>'rent cash flow (do not modify)'!E257</f>
        <v>37000</v>
      </c>
      <c r="J258" s="21">
        <f t="shared" si="2674"/>
        <v>6100.9501997398356</v>
      </c>
      <c r="K258" s="15">
        <f t="shared" si="2689"/>
        <v>416.66666666666669</v>
      </c>
      <c r="L258" s="15">
        <f t="shared" si="2690"/>
        <v>83.333333333333329</v>
      </c>
      <c r="M258" s="16">
        <f t="shared" si="2691"/>
        <v>166.66666666666666</v>
      </c>
      <c r="N258" s="15">
        <f t="shared" si="2692"/>
        <v>83.333333333333329</v>
      </c>
      <c r="O258" s="7">
        <f t="shared" si="2999"/>
        <v>10999.999999999998</v>
      </c>
      <c r="P258" s="15">
        <f t="shared" si="2645"/>
        <v>28966</v>
      </c>
      <c r="Q258" s="21">
        <f t="shared" si="2646"/>
        <v>22115.049800260163</v>
      </c>
      <c r="R258" s="4"/>
      <c r="S258" s="6">
        <f t="shared" si="2693"/>
        <v>7939.75000000003</v>
      </c>
      <c r="T258" s="10"/>
      <c r="U258" s="6">
        <f t="shared" si="2693"/>
        <v>7939.75000000003</v>
      </c>
      <c r="W258" s="6">
        <f t="shared" si="2693"/>
        <v>7939.75000000003</v>
      </c>
      <c r="Y258" s="6">
        <f t="shared" si="2694"/>
        <v>7939.75000000003</v>
      </c>
      <c r="AA258" s="6">
        <f t="shared" ref="AA258:AC258" si="3429">AA257+(365/12)</f>
        <v>7939.75000000003</v>
      </c>
      <c r="AC258" s="6">
        <f t="shared" si="3429"/>
        <v>7939.75000000003</v>
      </c>
      <c r="AE258" s="6">
        <f t="shared" ref="AE258:AG258" si="3430">AE257+(365/12)</f>
        <v>7939.75000000003</v>
      </c>
      <c r="AG258" s="6">
        <f t="shared" si="3430"/>
        <v>7939.75000000003</v>
      </c>
      <c r="AI258" s="6">
        <f t="shared" ref="AI258:AK258" si="3431">AI257+(365/12)</f>
        <v>7939.75000000003</v>
      </c>
      <c r="AK258" s="6">
        <f t="shared" si="3431"/>
        <v>7939.75000000003</v>
      </c>
      <c r="AM258" s="6">
        <f t="shared" ref="AM258:AO258" si="3432">AM257+(365/12)</f>
        <v>7939.75000000003</v>
      </c>
      <c r="AO258" s="6">
        <f t="shared" si="3432"/>
        <v>7939.75000000003</v>
      </c>
      <c r="AQ258" s="6">
        <f t="shared" ref="AQ258:AS258" si="3433">AQ257+(365/12)</f>
        <v>7939.75000000003</v>
      </c>
      <c r="AS258" s="6">
        <f t="shared" si="3433"/>
        <v>7939.75000000003</v>
      </c>
      <c r="AU258" s="6">
        <f t="shared" ref="AU258:AW258" si="3434">AU257+(365/12)</f>
        <v>7939.75000000003</v>
      </c>
      <c r="AW258" s="6">
        <f t="shared" si="3434"/>
        <v>7939.75000000003</v>
      </c>
      <c r="AY258" s="6">
        <f t="shared" ref="AY258:BA258" si="3435">AY257+(365/12)</f>
        <v>7939.75000000003</v>
      </c>
      <c r="BA258" s="6">
        <f t="shared" si="3435"/>
        <v>7939.75000000003</v>
      </c>
      <c r="BC258" s="6">
        <f t="shared" ref="BC258:BE258" si="3436">BC257+(365/12)</f>
        <v>7939.75000000003</v>
      </c>
      <c r="BE258" s="6">
        <f t="shared" si="3436"/>
        <v>7939.75000000003</v>
      </c>
      <c r="BG258" s="6">
        <f t="shared" ref="BG258:BI258" si="3437">BG257+(365/12)</f>
        <v>7939.75000000003</v>
      </c>
      <c r="BH258" s="11">
        <f t="shared" si="3296"/>
        <v>22115.049800260163</v>
      </c>
      <c r="BI258" s="6">
        <f t="shared" si="3437"/>
        <v>7939.75000000003</v>
      </c>
      <c r="BJ258" s="11">
        <f t="shared" si="3297"/>
        <v>22115.049800260163</v>
      </c>
      <c r="BK258" s="6">
        <f t="shared" ref="BK258:BM258" si="3438">BK257+(365/12)</f>
        <v>7939.75000000003</v>
      </c>
      <c r="BL258" s="11">
        <f t="shared" si="3299"/>
        <v>22115.049800260163</v>
      </c>
      <c r="BM258" s="6">
        <f t="shared" si="3438"/>
        <v>7939.75000000003</v>
      </c>
      <c r="BN258" s="11">
        <f t="shared" si="3300"/>
        <v>22115.049800260163</v>
      </c>
      <c r="BO258" s="6">
        <f t="shared" ref="BO258:BQ258" si="3439">BO257+(365/12)</f>
        <v>7939.75000000003</v>
      </c>
      <c r="BP258" s="11">
        <f t="shared" si="3302"/>
        <v>22115.049800260163</v>
      </c>
      <c r="BQ258" s="6">
        <f t="shared" si="3439"/>
        <v>7939.75000000003</v>
      </c>
      <c r="BR258" s="11">
        <f t="shared" si="3303"/>
        <v>22115.049800260163</v>
      </c>
      <c r="BS258" s="6">
        <f t="shared" ref="BS258:BU258" si="3440">BS257+(365/12)</f>
        <v>7939.75000000003</v>
      </c>
      <c r="BT258" s="11">
        <f t="shared" si="3305"/>
        <v>22115.049800260163</v>
      </c>
      <c r="BU258" s="6">
        <f t="shared" si="3440"/>
        <v>7939.75000000003</v>
      </c>
      <c r="BV258" s="11">
        <f t="shared" si="3306"/>
        <v>22115.049800260163</v>
      </c>
      <c r="BW258" s="6">
        <f t="shared" si="2607"/>
        <v>7939.75000000003</v>
      </c>
      <c r="BX258" s="11">
        <f t="shared" si="3307"/>
        <v>22115.049800260163</v>
      </c>
      <c r="BY258" s="82">
        <f t="shared" si="2607"/>
        <v>7939.75000000003</v>
      </c>
      <c r="BZ258" s="11">
        <f t="shared" si="3308"/>
        <v>22115.049800260163</v>
      </c>
      <c r="CA258" s="4"/>
    </row>
    <row r="259" spans="1:79">
      <c r="A259" s="18">
        <f t="shared" si="2840"/>
        <v>22</v>
      </c>
      <c r="B259" s="18">
        <f t="shared" si="2673"/>
        <v>253</v>
      </c>
      <c r="C259" s="19">
        <f t="shared" si="2687"/>
        <v>0</v>
      </c>
      <c r="D259" s="22">
        <f t="shared" si="2688"/>
        <v>0</v>
      </c>
      <c r="E259" s="22">
        <f t="shared" si="2644"/>
        <v>0</v>
      </c>
      <c r="F259" s="22">
        <f t="shared" si="2997"/>
        <v>0</v>
      </c>
      <c r="G259" s="23">
        <f t="shared" si="2998"/>
        <v>0</v>
      </c>
      <c r="H259" s="19">
        <f>'rent cash flow (do not modify)'!D258</f>
        <v>37000</v>
      </c>
      <c r="I259" s="22">
        <f>'rent cash flow (do not modify)'!E258</f>
        <v>37000</v>
      </c>
      <c r="J259" s="23">
        <f t="shared" si="2674"/>
        <v>6161.9597017372344</v>
      </c>
      <c r="K259" s="22">
        <f t="shared" si="2689"/>
        <v>416.66666666666669</v>
      </c>
      <c r="L259" s="22">
        <f t="shared" si="2690"/>
        <v>83.333333333333329</v>
      </c>
      <c r="M259" s="19">
        <f t="shared" si="2691"/>
        <v>166.66666666666666</v>
      </c>
      <c r="N259" s="22">
        <f t="shared" si="2692"/>
        <v>83.333333333333329</v>
      </c>
      <c r="O259" s="18">
        <f t="shared" si="2999"/>
        <v>10999.999999999998</v>
      </c>
      <c r="P259" s="22">
        <f t="shared" si="2645"/>
        <v>28966</v>
      </c>
      <c r="Q259" s="23">
        <f t="shared" si="2646"/>
        <v>22054.040298262764</v>
      </c>
      <c r="R259" s="4"/>
      <c r="S259" s="6">
        <f t="shared" si="2693"/>
        <v>7970.166666666697</v>
      </c>
      <c r="T259" s="20"/>
      <c r="U259" s="6">
        <f t="shared" si="2693"/>
        <v>7970.166666666697</v>
      </c>
      <c r="V259" s="20"/>
      <c r="W259" s="6">
        <f t="shared" si="2693"/>
        <v>7970.166666666697</v>
      </c>
      <c r="X259" s="20"/>
      <c r="Y259" s="6">
        <f t="shared" si="2694"/>
        <v>7970.166666666697</v>
      </c>
      <c r="Z259" s="20"/>
      <c r="AA259" s="6">
        <f t="shared" ref="AA259:AC259" si="3441">AA258+(365/12)</f>
        <v>7970.166666666697</v>
      </c>
      <c r="AB259" s="20"/>
      <c r="AC259" s="6">
        <f t="shared" si="3441"/>
        <v>7970.166666666697</v>
      </c>
      <c r="AD259" s="20"/>
      <c r="AE259" s="6">
        <f t="shared" ref="AE259:AG259" si="3442">AE258+(365/12)</f>
        <v>7970.166666666697</v>
      </c>
      <c r="AF259" s="20"/>
      <c r="AG259" s="6">
        <f t="shared" si="3442"/>
        <v>7970.166666666697</v>
      </c>
      <c r="AH259" s="20"/>
      <c r="AI259" s="6">
        <f t="shared" ref="AI259:AK259" si="3443">AI258+(365/12)</f>
        <v>7970.166666666697</v>
      </c>
      <c r="AJ259" s="20"/>
      <c r="AK259" s="6">
        <f t="shared" si="3443"/>
        <v>7970.166666666697</v>
      </c>
      <c r="AL259" s="20"/>
      <c r="AM259" s="6">
        <f t="shared" ref="AM259:AO259" si="3444">AM258+(365/12)</f>
        <v>7970.166666666697</v>
      </c>
      <c r="AN259" s="20"/>
      <c r="AO259" s="6">
        <f t="shared" si="3444"/>
        <v>7970.166666666697</v>
      </c>
      <c r="AP259" s="20"/>
      <c r="AQ259" s="6">
        <f t="shared" ref="AQ259:AS259" si="3445">AQ258+(365/12)</f>
        <v>7970.166666666697</v>
      </c>
      <c r="AR259" s="20"/>
      <c r="AS259" s="6">
        <f t="shared" si="3445"/>
        <v>7970.166666666697</v>
      </c>
      <c r="AT259" s="20"/>
      <c r="AU259" s="6">
        <f t="shared" ref="AU259:AW259" si="3446">AU258+(365/12)</f>
        <v>7970.166666666697</v>
      </c>
      <c r="AV259" s="20"/>
      <c r="AW259" s="6">
        <f t="shared" si="3446"/>
        <v>7970.166666666697</v>
      </c>
      <c r="AX259" s="20"/>
      <c r="AY259" s="6">
        <f t="shared" ref="AY259:BA259" si="3447">AY258+(365/12)</f>
        <v>7970.166666666697</v>
      </c>
      <c r="AZ259" s="20"/>
      <c r="BA259" s="6">
        <f t="shared" si="3447"/>
        <v>7970.166666666697</v>
      </c>
      <c r="BB259" s="20"/>
      <c r="BC259" s="6">
        <f t="shared" ref="BC259:BE259" si="3448">BC258+(365/12)</f>
        <v>7970.166666666697</v>
      </c>
      <c r="BD259" s="20"/>
      <c r="BE259" s="6">
        <f t="shared" si="3448"/>
        <v>7970.166666666697</v>
      </c>
      <c r="BF259" s="20"/>
      <c r="BG259" s="6">
        <f t="shared" ref="BG259:BI259" si="3449">BG258+(365/12)</f>
        <v>7970.166666666697</v>
      </c>
      <c r="BH259" s="20">
        <f>value*(1+appr)^(A259-1)-C259-IF((A259-1)&lt;=penaltyy,sqft*pamt,0)</f>
        <v>37001249.721290857</v>
      </c>
      <c r="BI259" s="6">
        <f t="shared" si="3449"/>
        <v>7970.166666666697</v>
      </c>
      <c r="BJ259" s="20">
        <f t="shared" si="3297"/>
        <v>22054.040298262764</v>
      </c>
      <c r="BK259" s="6">
        <f t="shared" ref="BK259:BM259" si="3450">BK258+(365/12)</f>
        <v>7970.166666666697</v>
      </c>
      <c r="BL259" s="20">
        <f t="shared" si="3299"/>
        <v>22054.040298262764</v>
      </c>
      <c r="BM259" s="6">
        <f t="shared" si="3450"/>
        <v>7970.166666666697</v>
      </c>
      <c r="BN259" s="20">
        <f t="shared" si="3300"/>
        <v>22054.040298262764</v>
      </c>
      <c r="BO259" s="6">
        <f t="shared" ref="BO259:BQ259" si="3451">BO258+(365/12)</f>
        <v>7970.166666666697</v>
      </c>
      <c r="BP259" s="20">
        <f t="shared" si="3302"/>
        <v>22054.040298262764</v>
      </c>
      <c r="BQ259" s="6">
        <f t="shared" si="3451"/>
        <v>7970.166666666697</v>
      </c>
      <c r="BR259" s="20">
        <f t="shared" si="3303"/>
        <v>22054.040298262764</v>
      </c>
      <c r="BS259" s="6">
        <f t="shared" ref="BS259:BU259" si="3452">BS258+(365/12)</f>
        <v>7970.166666666697</v>
      </c>
      <c r="BT259" s="20">
        <f t="shared" si="3305"/>
        <v>22054.040298262764</v>
      </c>
      <c r="BU259" s="6">
        <f t="shared" si="3452"/>
        <v>7970.166666666697</v>
      </c>
      <c r="BV259" s="20">
        <f t="shared" si="3306"/>
        <v>22054.040298262764</v>
      </c>
      <c r="BW259" s="6">
        <f t="shared" ref="BW259:BY322" si="3453">BW258+(365/12)</f>
        <v>7970.166666666697</v>
      </c>
      <c r="BX259" s="20">
        <f t="shared" si="3307"/>
        <v>22054.040298262764</v>
      </c>
      <c r="BY259" s="82">
        <f t="shared" si="3453"/>
        <v>7970.166666666697</v>
      </c>
      <c r="BZ259" s="20">
        <f t="shared" si="3308"/>
        <v>22054.040298262764</v>
      </c>
      <c r="CA259" s="4"/>
    </row>
    <row r="260" spans="1:79">
      <c r="A260" s="1" t="str">
        <f t="shared" si="2840"/>
        <v/>
      </c>
      <c r="B260" s="1">
        <f t="shared" si="2673"/>
        <v>254</v>
      </c>
      <c r="C260" s="13">
        <f t="shared" si="2687"/>
        <v>0</v>
      </c>
      <c r="D260" s="2">
        <f t="shared" si="2688"/>
        <v>0</v>
      </c>
      <c r="E260" s="15">
        <f t="shared" si="2644"/>
        <v>0</v>
      </c>
      <c r="F260" s="15">
        <f t="shared" si="2997"/>
        <v>0</v>
      </c>
      <c r="G260" s="21">
        <f t="shared" si="2998"/>
        <v>0</v>
      </c>
      <c r="H260" s="19">
        <f>'rent cash flow (do not modify)'!D259</f>
        <v>37000</v>
      </c>
      <c r="I260" s="22">
        <f>'rent cash flow (do not modify)'!E259</f>
        <v>37000</v>
      </c>
      <c r="J260" s="21">
        <f t="shared" si="2674"/>
        <v>6161.9597017372344</v>
      </c>
      <c r="K260" s="15">
        <f t="shared" si="2689"/>
        <v>416.66666666666669</v>
      </c>
      <c r="L260" s="15">
        <f t="shared" si="2690"/>
        <v>83.333333333333329</v>
      </c>
      <c r="M260" s="16">
        <f t="shared" si="2691"/>
        <v>166.66666666666666</v>
      </c>
      <c r="N260" s="15">
        <f t="shared" si="2692"/>
        <v>83.333333333333329</v>
      </c>
      <c r="O260" s="7">
        <f t="shared" si="2999"/>
        <v>10999.999999999998</v>
      </c>
      <c r="P260" s="15">
        <f t="shared" si="2645"/>
        <v>28966</v>
      </c>
      <c r="Q260" s="21">
        <f t="shared" si="2646"/>
        <v>22054.040298262764</v>
      </c>
      <c r="R260" s="4"/>
      <c r="S260" s="6">
        <f t="shared" si="2693"/>
        <v>8000.583333333364</v>
      </c>
      <c r="T260" s="10"/>
      <c r="U260" s="6">
        <f t="shared" si="2693"/>
        <v>8000.583333333364</v>
      </c>
      <c r="W260" s="6">
        <f t="shared" si="2693"/>
        <v>8000.583333333364</v>
      </c>
      <c r="Y260" s="6">
        <f t="shared" si="2694"/>
        <v>8000.583333333364</v>
      </c>
      <c r="AA260" s="6">
        <f t="shared" ref="AA260:AC260" si="3454">AA259+(365/12)</f>
        <v>8000.583333333364</v>
      </c>
      <c r="AC260" s="6">
        <f t="shared" si="3454"/>
        <v>8000.583333333364</v>
      </c>
      <c r="AE260" s="6">
        <f t="shared" ref="AE260:AG260" si="3455">AE259+(365/12)</f>
        <v>8000.583333333364</v>
      </c>
      <c r="AG260" s="6">
        <f t="shared" si="3455"/>
        <v>8000.583333333364</v>
      </c>
      <c r="AI260" s="6">
        <f t="shared" ref="AI260:AK260" si="3456">AI259+(365/12)</f>
        <v>8000.583333333364</v>
      </c>
      <c r="AK260" s="6">
        <f t="shared" si="3456"/>
        <v>8000.583333333364</v>
      </c>
      <c r="AM260" s="6">
        <f t="shared" ref="AM260:AO260" si="3457">AM259+(365/12)</f>
        <v>8000.583333333364</v>
      </c>
      <c r="AO260" s="6">
        <f t="shared" si="3457"/>
        <v>8000.583333333364</v>
      </c>
      <c r="AQ260" s="6">
        <f t="shared" ref="AQ260:AS260" si="3458">AQ259+(365/12)</f>
        <v>8000.583333333364</v>
      </c>
      <c r="AS260" s="6">
        <f t="shared" si="3458"/>
        <v>8000.583333333364</v>
      </c>
      <c r="AU260" s="6">
        <f t="shared" ref="AU260:AW260" si="3459">AU259+(365/12)</f>
        <v>8000.583333333364</v>
      </c>
      <c r="AW260" s="6">
        <f t="shared" si="3459"/>
        <v>8000.583333333364</v>
      </c>
      <c r="AY260" s="6">
        <f t="shared" ref="AY260:BA260" si="3460">AY259+(365/12)</f>
        <v>8000.583333333364</v>
      </c>
      <c r="BA260" s="6">
        <f t="shared" si="3460"/>
        <v>8000.583333333364</v>
      </c>
      <c r="BC260" s="6">
        <f t="shared" ref="BC260:BE260" si="3461">BC259+(365/12)</f>
        <v>8000.583333333364</v>
      </c>
      <c r="BE260" s="6">
        <f t="shared" si="3461"/>
        <v>8000.583333333364</v>
      </c>
      <c r="BG260" s="6">
        <f t="shared" ref="BG260:BI260" si="3462">BG259+(365/12)</f>
        <v>8000.583333333364</v>
      </c>
      <c r="BI260" s="6">
        <f t="shared" si="3462"/>
        <v>8000.583333333364</v>
      </c>
      <c r="BJ260" s="11">
        <f t="shared" si="3297"/>
        <v>22054.040298262764</v>
      </c>
      <c r="BK260" s="6">
        <f t="shared" ref="BK260:BM260" si="3463">BK259+(365/12)</f>
        <v>8000.583333333364</v>
      </c>
      <c r="BL260" s="11">
        <f t="shared" si="3299"/>
        <v>22054.040298262764</v>
      </c>
      <c r="BM260" s="6">
        <f t="shared" si="3463"/>
        <v>8000.583333333364</v>
      </c>
      <c r="BN260" s="11">
        <f t="shared" si="3300"/>
        <v>22054.040298262764</v>
      </c>
      <c r="BO260" s="6">
        <f t="shared" ref="BO260:BQ260" si="3464">BO259+(365/12)</f>
        <v>8000.583333333364</v>
      </c>
      <c r="BP260" s="11">
        <f t="shared" si="3302"/>
        <v>22054.040298262764</v>
      </c>
      <c r="BQ260" s="6">
        <f t="shared" si="3464"/>
        <v>8000.583333333364</v>
      </c>
      <c r="BR260" s="11">
        <f t="shared" si="3303"/>
        <v>22054.040298262764</v>
      </c>
      <c r="BS260" s="6">
        <f t="shared" ref="BS260:BU260" si="3465">BS259+(365/12)</f>
        <v>8000.583333333364</v>
      </c>
      <c r="BT260" s="11">
        <f t="shared" si="3305"/>
        <v>22054.040298262764</v>
      </c>
      <c r="BU260" s="6">
        <f t="shared" si="3465"/>
        <v>8000.583333333364</v>
      </c>
      <c r="BV260" s="11">
        <f t="shared" si="3306"/>
        <v>22054.040298262764</v>
      </c>
      <c r="BW260" s="6">
        <f t="shared" si="3453"/>
        <v>8000.583333333364</v>
      </c>
      <c r="BX260" s="11">
        <f t="shared" si="3307"/>
        <v>22054.040298262764</v>
      </c>
      <c r="BY260" s="82">
        <f t="shared" si="3453"/>
        <v>8000.583333333364</v>
      </c>
      <c r="BZ260" s="11">
        <f t="shared" si="3308"/>
        <v>22054.040298262764</v>
      </c>
      <c r="CA260" s="4"/>
    </row>
    <row r="261" spans="1:79">
      <c r="A261" s="1" t="str">
        <f t="shared" si="2840"/>
        <v/>
      </c>
      <c r="B261" s="1">
        <f t="shared" si="2673"/>
        <v>255</v>
      </c>
      <c r="C261" s="13">
        <f t="shared" si="2687"/>
        <v>0</v>
      </c>
      <c r="D261" s="2">
        <f t="shared" si="2688"/>
        <v>0</v>
      </c>
      <c r="E261" s="15">
        <f t="shared" si="2644"/>
        <v>0</v>
      </c>
      <c r="F261" s="15">
        <f t="shared" si="2997"/>
        <v>0</v>
      </c>
      <c r="G261" s="21">
        <f t="shared" si="2998"/>
        <v>0</v>
      </c>
      <c r="H261" s="19">
        <f>'rent cash flow (do not modify)'!D260</f>
        <v>37000</v>
      </c>
      <c r="I261" s="22">
        <f>'rent cash flow (do not modify)'!E260</f>
        <v>37000</v>
      </c>
      <c r="J261" s="21">
        <f t="shared" si="2674"/>
        <v>6161.9597017372344</v>
      </c>
      <c r="K261" s="15">
        <f t="shared" si="2689"/>
        <v>416.66666666666669</v>
      </c>
      <c r="L261" s="15">
        <f t="shared" si="2690"/>
        <v>83.333333333333329</v>
      </c>
      <c r="M261" s="16">
        <f t="shared" si="2691"/>
        <v>166.66666666666666</v>
      </c>
      <c r="N261" s="15">
        <f t="shared" si="2692"/>
        <v>83.333333333333329</v>
      </c>
      <c r="O261" s="7">
        <f t="shared" si="2999"/>
        <v>10999.999999999998</v>
      </c>
      <c r="P261" s="15">
        <f t="shared" si="2645"/>
        <v>28966</v>
      </c>
      <c r="Q261" s="21">
        <f t="shared" si="2646"/>
        <v>22054.040298262764</v>
      </c>
      <c r="R261" s="4"/>
      <c r="S261" s="6">
        <f t="shared" si="2693"/>
        <v>8031.0000000000309</v>
      </c>
      <c r="T261" s="10"/>
      <c r="U261" s="6">
        <f t="shared" si="2693"/>
        <v>8031.0000000000309</v>
      </c>
      <c r="W261" s="6">
        <f t="shared" si="2693"/>
        <v>8031.0000000000309</v>
      </c>
      <c r="Y261" s="6">
        <f t="shared" si="2694"/>
        <v>8031.0000000000309</v>
      </c>
      <c r="AA261" s="6">
        <f t="shared" ref="AA261:AC261" si="3466">AA260+(365/12)</f>
        <v>8031.0000000000309</v>
      </c>
      <c r="AC261" s="6">
        <f t="shared" si="3466"/>
        <v>8031.0000000000309</v>
      </c>
      <c r="AE261" s="6">
        <f t="shared" ref="AE261:AG261" si="3467">AE260+(365/12)</f>
        <v>8031.0000000000309</v>
      </c>
      <c r="AG261" s="6">
        <f t="shared" si="3467"/>
        <v>8031.0000000000309</v>
      </c>
      <c r="AI261" s="6">
        <f t="shared" ref="AI261:AK261" si="3468">AI260+(365/12)</f>
        <v>8031.0000000000309</v>
      </c>
      <c r="AK261" s="6">
        <f t="shared" si="3468"/>
        <v>8031.0000000000309</v>
      </c>
      <c r="AM261" s="6">
        <f t="shared" ref="AM261:AO261" si="3469">AM260+(365/12)</f>
        <v>8031.0000000000309</v>
      </c>
      <c r="AO261" s="6">
        <f t="shared" si="3469"/>
        <v>8031.0000000000309</v>
      </c>
      <c r="AQ261" s="6">
        <f t="shared" ref="AQ261:AS261" si="3470">AQ260+(365/12)</f>
        <v>8031.0000000000309</v>
      </c>
      <c r="AS261" s="6">
        <f t="shared" si="3470"/>
        <v>8031.0000000000309</v>
      </c>
      <c r="AU261" s="6">
        <f t="shared" ref="AU261:AW261" si="3471">AU260+(365/12)</f>
        <v>8031.0000000000309</v>
      </c>
      <c r="AW261" s="6">
        <f t="shared" si="3471"/>
        <v>8031.0000000000309</v>
      </c>
      <c r="AY261" s="6">
        <f t="shared" ref="AY261:BA261" si="3472">AY260+(365/12)</f>
        <v>8031.0000000000309</v>
      </c>
      <c r="BA261" s="6">
        <f t="shared" si="3472"/>
        <v>8031.0000000000309</v>
      </c>
      <c r="BC261" s="6">
        <f t="shared" ref="BC261:BE261" si="3473">BC260+(365/12)</f>
        <v>8031.0000000000309</v>
      </c>
      <c r="BE261" s="6">
        <f t="shared" si="3473"/>
        <v>8031.0000000000309</v>
      </c>
      <c r="BG261" s="6">
        <f t="shared" ref="BG261:BI261" si="3474">BG260+(365/12)</f>
        <v>8031.0000000000309</v>
      </c>
      <c r="BI261" s="6">
        <f t="shared" si="3474"/>
        <v>8031.0000000000309</v>
      </c>
      <c r="BJ261" s="11">
        <f t="shared" si="3297"/>
        <v>22054.040298262764</v>
      </c>
      <c r="BK261" s="6">
        <f t="shared" ref="BK261:BM261" si="3475">BK260+(365/12)</f>
        <v>8031.0000000000309</v>
      </c>
      <c r="BL261" s="11">
        <f t="shared" si="3299"/>
        <v>22054.040298262764</v>
      </c>
      <c r="BM261" s="6">
        <f t="shared" si="3475"/>
        <v>8031.0000000000309</v>
      </c>
      <c r="BN261" s="11">
        <f t="shared" si="3300"/>
        <v>22054.040298262764</v>
      </c>
      <c r="BO261" s="6">
        <f t="shared" ref="BO261:BQ261" si="3476">BO260+(365/12)</f>
        <v>8031.0000000000309</v>
      </c>
      <c r="BP261" s="11">
        <f t="shared" si="3302"/>
        <v>22054.040298262764</v>
      </c>
      <c r="BQ261" s="6">
        <f t="shared" si="3476"/>
        <v>8031.0000000000309</v>
      </c>
      <c r="BR261" s="11">
        <f t="shared" si="3303"/>
        <v>22054.040298262764</v>
      </c>
      <c r="BS261" s="6">
        <f t="shared" ref="BS261:BU261" si="3477">BS260+(365/12)</f>
        <v>8031.0000000000309</v>
      </c>
      <c r="BT261" s="11">
        <f t="shared" si="3305"/>
        <v>22054.040298262764</v>
      </c>
      <c r="BU261" s="6">
        <f t="shared" si="3477"/>
        <v>8031.0000000000309</v>
      </c>
      <c r="BV261" s="11">
        <f t="shared" si="3306"/>
        <v>22054.040298262764</v>
      </c>
      <c r="BW261" s="6">
        <f t="shared" si="3453"/>
        <v>8031.0000000000309</v>
      </c>
      <c r="BX261" s="11">
        <f t="shared" si="3307"/>
        <v>22054.040298262764</v>
      </c>
      <c r="BY261" s="82">
        <f t="shared" si="3453"/>
        <v>8031.0000000000309</v>
      </c>
      <c r="BZ261" s="11">
        <f t="shared" si="3308"/>
        <v>22054.040298262764</v>
      </c>
      <c r="CA261" s="4"/>
    </row>
    <row r="262" spans="1:79">
      <c r="A262" s="1" t="str">
        <f t="shared" si="2840"/>
        <v/>
      </c>
      <c r="B262" s="1">
        <f t="shared" si="2673"/>
        <v>256</v>
      </c>
      <c r="C262" s="13">
        <f t="shared" si="2687"/>
        <v>0</v>
      </c>
      <c r="D262" s="2">
        <f t="shared" si="2688"/>
        <v>0</v>
      </c>
      <c r="E262" s="15">
        <f t="shared" si="2644"/>
        <v>0</v>
      </c>
      <c r="F262" s="15">
        <f t="shared" si="2997"/>
        <v>0</v>
      </c>
      <c r="G262" s="21">
        <f t="shared" si="2998"/>
        <v>0</v>
      </c>
      <c r="H262" s="19">
        <f>'rent cash flow (do not modify)'!D261</f>
        <v>37000</v>
      </c>
      <c r="I262" s="22">
        <f>'rent cash flow (do not modify)'!E261</f>
        <v>37000</v>
      </c>
      <c r="J262" s="21">
        <f t="shared" si="2674"/>
        <v>6161.9597017372344</v>
      </c>
      <c r="K262" s="15">
        <f t="shared" si="2689"/>
        <v>416.66666666666669</v>
      </c>
      <c r="L262" s="15">
        <f t="shared" si="2690"/>
        <v>83.333333333333329</v>
      </c>
      <c r="M262" s="16">
        <f t="shared" si="2691"/>
        <v>166.66666666666666</v>
      </c>
      <c r="N262" s="15">
        <f t="shared" si="2692"/>
        <v>83.333333333333329</v>
      </c>
      <c r="O262" s="7">
        <f t="shared" si="2999"/>
        <v>10999.999999999998</v>
      </c>
      <c r="P262" s="15">
        <f t="shared" si="2645"/>
        <v>28966</v>
      </c>
      <c r="Q262" s="21">
        <f t="shared" si="2646"/>
        <v>22054.040298262764</v>
      </c>
      <c r="R262" s="4"/>
      <c r="S262" s="6">
        <f t="shared" si="2693"/>
        <v>8061.4166666666979</v>
      </c>
      <c r="T262" s="10"/>
      <c r="U262" s="6">
        <f t="shared" si="2693"/>
        <v>8061.4166666666979</v>
      </c>
      <c r="W262" s="6">
        <f t="shared" si="2693"/>
        <v>8061.4166666666979</v>
      </c>
      <c r="Y262" s="6">
        <f t="shared" si="2694"/>
        <v>8061.4166666666979</v>
      </c>
      <c r="AA262" s="6">
        <f t="shared" ref="AA262:AC262" si="3478">AA261+(365/12)</f>
        <v>8061.4166666666979</v>
      </c>
      <c r="AC262" s="6">
        <f t="shared" si="3478"/>
        <v>8061.4166666666979</v>
      </c>
      <c r="AE262" s="6">
        <f t="shared" ref="AE262:AG262" si="3479">AE261+(365/12)</f>
        <v>8061.4166666666979</v>
      </c>
      <c r="AG262" s="6">
        <f t="shared" si="3479"/>
        <v>8061.4166666666979</v>
      </c>
      <c r="AI262" s="6">
        <f t="shared" ref="AI262:AK262" si="3480">AI261+(365/12)</f>
        <v>8061.4166666666979</v>
      </c>
      <c r="AK262" s="6">
        <f t="shared" si="3480"/>
        <v>8061.4166666666979</v>
      </c>
      <c r="AM262" s="6">
        <f t="shared" ref="AM262:AO262" si="3481">AM261+(365/12)</f>
        <v>8061.4166666666979</v>
      </c>
      <c r="AO262" s="6">
        <f t="shared" si="3481"/>
        <v>8061.4166666666979</v>
      </c>
      <c r="AQ262" s="6">
        <f t="shared" ref="AQ262:AS262" si="3482">AQ261+(365/12)</f>
        <v>8061.4166666666979</v>
      </c>
      <c r="AS262" s="6">
        <f t="shared" si="3482"/>
        <v>8061.4166666666979</v>
      </c>
      <c r="AU262" s="6">
        <f t="shared" ref="AU262:AW262" si="3483">AU261+(365/12)</f>
        <v>8061.4166666666979</v>
      </c>
      <c r="AW262" s="6">
        <f t="shared" si="3483"/>
        <v>8061.4166666666979</v>
      </c>
      <c r="AY262" s="6">
        <f t="shared" ref="AY262:BA262" si="3484">AY261+(365/12)</f>
        <v>8061.4166666666979</v>
      </c>
      <c r="BA262" s="6">
        <f t="shared" si="3484"/>
        <v>8061.4166666666979</v>
      </c>
      <c r="BC262" s="6">
        <f t="shared" ref="BC262:BE262" si="3485">BC261+(365/12)</f>
        <v>8061.4166666666979</v>
      </c>
      <c r="BE262" s="6">
        <f t="shared" si="3485"/>
        <v>8061.4166666666979</v>
      </c>
      <c r="BG262" s="6">
        <f t="shared" ref="BG262:BI262" si="3486">BG261+(365/12)</f>
        <v>8061.4166666666979</v>
      </c>
      <c r="BI262" s="6">
        <f t="shared" si="3486"/>
        <v>8061.4166666666979</v>
      </c>
      <c r="BJ262" s="11">
        <f t="shared" si="3297"/>
        <v>22054.040298262764</v>
      </c>
      <c r="BK262" s="6">
        <f t="shared" ref="BK262:BM262" si="3487">BK261+(365/12)</f>
        <v>8061.4166666666979</v>
      </c>
      <c r="BL262" s="11">
        <f t="shared" si="3299"/>
        <v>22054.040298262764</v>
      </c>
      <c r="BM262" s="6">
        <f t="shared" si="3487"/>
        <v>8061.4166666666979</v>
      </c>
      <c r="BN262" s="11">
        <f t="shared" si="3300"/>
        <v>22054.040298262764</v>
      </c>
      <c r="BO262" s="6">
        <f t="shared" ref="BO262:BQ262" si="3488">BO261+(365/12)</f>
        <v>8061.4166666666979</v>
      </c>
      <c r="BP262" s="11">
        <f t="shared" si="3302"/>
        <v>22054.040298262764</v>
      </c>
      <c r="BQ262" s="6">
        <f t="shared" si="3488"/>
        <v>8061.4166666666979</v>
      </c>
      <c r="BR262" s="11">
        <f t="shared" si="3303"/>
        <v>22054.040298262764</v>
      </c>
      <c r="BS262" s="6">
        <f t="shared" ref="BS262:BU262" si="3489">BS261+(365/12)</f>
        <v>8061.4166666666979</v>
      </c>
      <c r="BT262" s="11">
        <f t="shared" si="3305"/>
        <v>22054.040298262764</v>
      </c>
      <c r="BU262" s="6">
        <f t="shared" si="3489"/>
        <v>8061.4166666666979</v>
      </c>
      <c r="BV262" s="11">
        <f t="shared" si="3306"/>
        <v>22054.040298262764</v>
      </c>
      <c r="BW262" s="6">
        <f t="shared" si="3453"/>
        <v>8061.4166666666979</v>
      </c>
      <c r="BX262" s="11">
        <f t="shared" si="3307"/>
        <v>22054.040298262764</v>
      </c>
      <c r="BY262" s="82">
        <f t="shared" si="3453"/>
        <v>8061.4166666666979</v>
      </c>
      <c r="BZ262" s="11">
        <f t="shared" si="3308"/>
        <v>22054.040298262764</v>
      </c>
      <c r="CA262" s="4"/>
    </row>
    <row r="263" spans="1:79">
      <c r="A263" s="1" t="str">
        <f t="shared" si="2840"/>
        <v/>
      </c>
      <c r="B263" s="1">
        <f t="shared" si="2673"/>
        <v>257</v>
      </c>
      <c r="C263" s="13">
        <f t="shared" si="2687"/>
        <v>0</v>
      </c>
      <c r="D263" s="2">
        <f t="shared" si="2688"/>
        <v>0</v>
      </c>
      <c r="E263" s="15">
        <f t="shared" ref="E263:E326" si="3490">C263*(((1+intrate)^(1/12))-1)</f>
        <v>0</v>
      </c>
      <c r="F263" s="15">
        <f t="shared" si="2997"/>
        <v>0</v>
      </c>
      <c r="G263" s="21">
        <f t="shared" si="2998"/>
        <v>0</v>
      </c>
      <c r="H263" s="19">
        <f>'rent cash flow (do not modify)'!D262</f>
        <v>37000</v>
      </c>
      <c r="I263" s="22">
        <f>'rent cash flow (do not modify)'!E262</f>
        <v>37000</v>
      </c>
      <c r="J263" s="21">
        <f t="shared" si="2674"/>
        <v>6161.9597017372344</v>
      </c>
      <c r="K263" s="15">
        <f t="shared" si="2689"/>
        <v>416.66666666666669</v>
      </c>
      <c r="L263" s="15">
        <f t="shared" si="2690"/>
        <v>83.333333333333329</v>
      </c>
      <c r="M263" s="16">
        <f t="shared" si="2691"/>
        <v>166.66666666666666</v>
      </c>
      <c r="N263" s="15">
        <f t="shared" si="2692"/>
        <v>83.333333333333329</v>
      </c>
      <c r="O263" s="7">
        <f t="shared" si="2999"/>
        <v>10999.999999999998</v>
      </c>
      <c r="P263" s="15">
        <f t="shared" ref="P263:P326" si="3491">IF(H263=0,-(H263-(H263-O263)*IF(tax=10%,10.3%,IF(tax=20%,20.6%,IF(tax=30%,30.9%)))),(H263-(H263-O263)*IF(tax=10%,10.3%,IF(tax=20%,20.6%,IF(tax=30%,30.9%)))))</f>
        <v>28966</v>
      </c>
      <c r="Q263" s="21">
        <f t="shared" ref="Q263:Q326" si="3492">-(D263-G263*IF(tax=10%,10.3%,IF(tax=20%,20.6%,IF(tax=30%,30.9%)))-IF(H263=0,0,(H263-(H263-O263)*IF(tax=10%,10.3%,IF(tax=20%,20.6%,IF(tax=30%,30.9%)))))+J263+K263+L263+M263+N263)</f>
        <v>22054.040298262764</v>
      </c>
      <c r="R263" s="4"/>
      <c r="S263" s="6">
        <f t="shared" si="2693"/>
        <v>8091.8333333333649</v>
      </c>
      <c r="T263" s="10"/>
      <c r="U263" s="6">
        <f t="shared" si="2693"/>
        <v>8091.8333333333649</v>
      </c>
      <c r="W263" s="6">
        <f t="shared" si="2693"/>
        <v>8091.8333333333649</v>
      </c>
      <c r="Y263" s="6">
        <f t="shared" si="2694"/>
        <v>8091.8333333333649</v>
      </c>
      <c r="AA263" s="6">
        <f t="shared" ref="AA263:AC263" si="3493">AA262+(365/12)</f>
        <v>8091.8333333333649</v>
      </c>
      <c r="AC263" s="6">
        <f t="shared" si="3493"/>
        <v>8091.8333333333649</v>
      </c>
      <c r="AE263" s="6">
        <f t="shared" ref="AE263:AG263" si="3494">AE262+(365/12)</f>
        <v>8091.8333333333649</v>
      </c>
      <c r="AG263" s="6">
        <f t="shared" si="3494"/>
        <v>8091.8333333333649</v>
      </c>
      <c r="AI263" s="6">
        <f t="shared" ref="AI263:AK263" si="3495">AI262+(365/12)</f>
        <v>8091.8333333333649</v>
      </c>
      <c r="AK263" s="6">
        <f t="shared" si="3495"/>
        <v>8091.8333333333649</v>
      </c>
      <c r="AM263" s="6">
        <f t="shared" ref="AM263:AO263" si="3496">AM262+(365/12)</f>
        <v>8091.8333333333649</v>
      </c>
      <c r="AO263" s="6">
        <f t="shared" si="3496"/>
        <v>8091.8333333333649</v>
      </c>
      <c r="AQ263" s="6">
        <f t="shared" ref="AQ263:AS263" si="3497">AQ262+(365/12)</f>
        <v>8091.8333333333649</v>
      </c>
      <c r="AS263" s="6">
        <f t="shared" si="3497"/>
        <v>8091.8333333333649</v>
      </c>
      <c r="AU263" s="6">
        <f t="shared" ref="AU263:AW263" si="3498">AU262+(365/12)</f>
        <v>8091.8333333333649</v>
      </c>
      <c r="AW263" s="6">
        <f t="shared" si="3498"/>
        <v>8091.8333333333649</v>
      </c>
      <c r="AY263" s="6">
        <f t="shared" ref="AY263:BA263" si="3499">AY262+(365/12)</f>
        <v>8091.8333333333649</v>
      </c>
      <c r="BA263" s="6">
        <f t="shared" si="3499"/>
        <v>8091.8333333333649</v>
      </c>
      <c r="BC263" s="6">
        <f t="shared" ref="BC263:BE263" si="3500">BC262+(365/12)</f>
        <v>8091.8333333333649</v>
      </c>
      <c r="BE263" s="6">
        <f t="shared" si="3500"/>
        <v>8091.8333333333649</v>
      </c>
      <c r="BG263" s="6">
        <f t="shared" ref="BG263:BI263" si="3501">BG262+(365/12)</f>
        <v>8091.8333333333649</v>
      </c>
      <c r="BI263" s="6">
        <f t="shared" si="3501"/>
        <v>8091.8333333333649</v>
      </c>
      <c r="BJ263" s="11">
        <f t="shared" si="3297"/>
        <v>22054.040298262764</v>
      </c>
      <c r="BK263" s="6">
        <f t="shared" ref="BK263:BM263" si="3502">BK262+(365/12)</f>
        <v>8091.8333333333649</v>
      </c>
      <c r="BL263" s="11">
        <f t="shared" si="3299"/>
        <v>22054.040298262764</v>
      </c>
      <c r="BM263" s="6">
        <f t="shared" si="3502"/>
        <v>8091.8333333333649</v>
      </c>
      <c r="BN263" s="11">
        <f t="shared" si="3300"/>
        <v>22054.040298262764</v>
      </c>
      <c r="BO263" s="6">
        <f t="shared" ref="BO263:BQ263" si="3503">BO262+(365/12)</f>
        <v>8091.8333333333649</v>
      </c>
      <c r="BP263" s="11">
        <f t="shared" si="3302"/>
        <v>22054.040298262764</v>
      </c>
      <c r="BQ263" s="6">
        <f t="shared" si="3503"/>
        <v>8091.8333333333649</v>
      </c>
      <c r="BR263" s="11">
        <f t="shared" si="3303"/>
        <v>22054.040298262764</v>
      </c>
      <c r="BS263" s="6">
        <f t="shared" ref="BS263:BU263" si="3504">BS262+(365/12)</f>
        <v>8091.8333333333649</v>
      </c>
      <c r="BT263" s="11">
        <f t="shared" si="3305"/>
        <v>22054.040298262764</v>
      </c>
      <c r="BU263" s="6">
        <f t="shared" si="3504"/>
        <v>8091.8333333333649</v>
      </c>
      <c r="BV263" s="11">
        <f t="shared" si="3306"/>
        <v>22054.040298262764</v>
      </c>
      <c r="BW263" s="6">
        <f t="shared" si="3453"/>
        <v>8091.8333333333649</v>
      </c>
      <c r="BX263" s="11">
        <f t="shared" si="3307"/>
        <v>22054.040298262764</v>
      </c>
      <c r="BY263" s="82">
        <f t="shared" si="3453"/>
        <v>8091.8333333333649</v>
      </c>
      <c r="BZ263" s="11">
        <f t="shared" si="3308"/>
        <v>22054.040298262764</v>
      </c>
      <c r="CA263" s="4"/>
    </row>
    <row r="264" spans="1:79">
      <c r="A264" s="1" t="str">
        <f t="shared" si="2840"/>
        <v/>
      </c>
      <c r="B264" s="1">
        <f t="shared" ref="B264:B327" si="3505">B263+1</f>
        <v>258</v>
      </c>
      <c r="C264" s="13">
        <f t="shared" si="2687"/>
        <v>0</v>
      </c>
      <c r="D264" s="2">
        <f t="shared" si="2688"/>
        <v>0</v>
      </c>
      <c r="E264" s="15">
        <f t="shared" si="3490"/>
        <v>0</v>
      </c>
      <c r="F264" s="15">
        <f t="shared" si="2997"/>
        <v>0</v>
      </c>
      <c r="G264" s="21">
        <f t="shared" si="2998"/>
        <v>0</v>
      </c>
      <c r="H264" s="19">
        <f>'rent cash flow (do not modify)'!D263</f>
        <v>37000</v>
      </c>
      <c r="I264" s="22">
        <f>'rent cash flow (do not modify)'!E263</f>
        <v>37000</v>
      </c>
      <c r="J264" s="21">
        <f t="shared" ref="J264:J327" si="3506">IF(A264&lt;&gt;"",J263*(1+socinc),J263)</f>
        <v>6161.9597017372344</v>
      </c>
      <c r="K264" s="15">
        <f t="shared" si="2689"/>
        <v>416.66666666666669</v>
      </c>
      <c r="L264" s="15">
        <f t="shared" si="2690"/>
        <v>83.333333333333329</v>
      </c>
      <c r="M264" s="16">
        <f t="shared" si="2691"/>
        <v>166.66666666666666</v>
      </c>
      <c r="N264" s="15">
        <f t="shared" si="2692"/>
        <v>83.333333333333329</v>
      </c>
      <c r="O264" s="7">
        <f t="shared" si="2999"/>
        <v>10999.999999999998</v>
      </c>
      <c r="P264" s="15">
        <f t="shared" si="3491"/>
        <v>28966</v>
      </c>
      <c r="Q264" s="21">
        <f t="shared" si="3492"/>
        <v>22054.040298262764</v>
      </c>
      <c r="R264" s="4"/>
      <c r="S264" s="6">
        <f t="shared" si="2693"/>
        <v>8122.2500000000318</v>
      </c>
      <c r="T264" s="10"/>
      <c r="U264" s="6">
        <f t="shared" si="2693"/>
        <v>8122.2500000000318</v>
      </c>
      <c r="W264" s="6">
        <f t="shared" si="2693"/>
        <v>8122.2500000000318</v>
      </c>
      <c r="Y264" s="6">
        <f t="shared" si="2694"/>
        <v>8122.2500000000318</v>
      </c>
      <c r="AA264" s="6">
        <f t="shared" ref="AA264:AC264" si="3507">AA263+(365/12)</f>
        <v>8122.2500000000318</v>
      </c>
      <c r="AC264" s="6">
        <f t="shared" si="3507"/>
        <v>8122.2500000000318</v>
      </c>
      <c r="AE264" s="6">
        <f t="shared" ref="AE264:AG264" si="3508">AE263+(365/12)</f>
        <v>8122.2500000000318</v>
      </c>
      <c r="AG264" s="6">
        <f t="shared" si="3508"/>
        <v>8122.2500000000318</v>
      </c>
      <c r="AI264" s="6">
        <f t="shared" ref="AI264:AK264" si="3509">AI263+(365/12)</f>
        <v>8122.2500000000318</v>
      </c>
      <c r="AK264" s="6">
        <f t="shared" si="3509"/>
        <v>8122.2500000000318</v>
      </c>
      <c r="AM264" s="6">
        <f t="shared" ref="AM264:AO264" si="3510">AM263+(365/12)</f>
        <v>8122.2500000000318</v>
      </c>
      <c r="AO264" s="6">
        <f t="shared" si="3510"/>
        <v>8122.2500000000318</v>
      </c>
      <c r="AQ264" s="6">
        <f t="shared" ref="AQ264:AS264" si="3511">AQ263+(365/12)</f>
        <v>8122.2500000000318</v>
      </c>
      <c r="AS264" s="6">
        <f t="shared" si="3511"/>
        <v>8122.2500000000318</v>
      </c>
      <c r="AU264" s="6">
        <f t="shared" ref="AU264:AW264" si="3512">AU263+(365/12)</f>
        <v>8122.2500000000318</v>
      </c>
      <c r="AW264" s="6">
        <f t="shared" si="3512"/>
        <v>8122.2500000000318</v>
      </c>
      <c r="AY264" s="6">
        <f t="shared" ref="AY264:BA264" si="3513">AY263+(365/12)</f>
        <v>8122.2500000000318</v>
      </c>
      <c r="BA264" s="6">
        <f t="shared" si="3513"/>
        <v>8122.2500000000318</v>
      </c>
      <c r="BC264" s="6">
        <f t="shared" ref="BC264:BE264" si="3514">BC263+(365/12)</f>
        <v>8122.2500000000318</v>
      </c>
      <c r="BE264" s="6">
        <f t="shared" si="3514"/>
        <v>8122.2500000000318</v>
      </c>
      <c r="BG264" s="6">
        <f t="shared" ref="BG264:BI264" si="3515">BG263+(365/12)</f>
        <v>8122.2500000000318</v>
      </c>
      <c r="BI264" s="6">
        <f t="shared" si="3515"/>
        <v>8122.2500000000318</v>
      </c>
      <c r="BJ264" s="11">
        <f t="shared" si="3297"/>
        <v>22054.040298262764</v>
      </c>
      <c r="BK264" s="6">
        <f t="shared" ref="BK264:BM264" si="3516">BK263+(365/12)</f>
        <v>8122.2500000000318</v>
      </c>
      <c r="BL264" s="11">
        <f t="shared" si="3299"/>
        <v>22054.040298262764</v>
      </c>
      <c r="BM264" s="6">
        <f t="shared" si="3516"/>
        <v>8122.2500000000318</v>
      </c>
      <c r="BN264" s="11">
        <f t="shared" si="3300"/>
        <v>22054.040298262764</v>
      </c>
      <c r="BO264" s="6">
        <f t="shared" ref="BO264:BQ264" si="3517">BO263+(365/12)</f>
        <v>8122.2500000000318</v>
      </c>
      <c r="BP264" s="11">
        <f t="shared" si="3302"/>
        <v>22054.040298262764</v>
      </c>
      <c r="BQ264" s="6">
        <f t="shared" si="3517"/>
        <v>8122.2500000000318</v>
      </c>
      <c r="BR264" s="11">
        <f t="shared" si="3303"/>
        <v>22054.040298262764</v>
      </c>
      <c r="BS264" s="6">
        <f t="shared" ref="BS264:BU264" si="3518">BS263+(365/12)</f>
        <v>8122.2500000000318</v>
      </c>
      <c r="BT264" s="11">
        <f t="shared" si="3305"/>
        <v>22054.040298262764</v>
      </c>
      <c r="BU264" s="6">
        <f t="shared" si="3518"/>
        <v>8122.2500000000318</v>
      </c>
      <c r="BV264" s="11">
        <f t="shared" si="3306"/>
        <v>22054.040298262764</v>
      </c>
      <c r="BW264" s="6">
        <f t="shared" si="3453"/>
        <v>8122.2500000000318</v>
      </c>
      <c r="BX264" s="11">
        <f t="shared" si="3307"/>
        <v>22054.040298262764</v>
      </c>
      <c r="BY264" s="82">
        <f t="shared" si="3453"/>
        <v>8122.2500000000318</v>
      </c>
      <c r="BZ264" s="11">
        <f t="shared" si="3308"/>
        <v>22054.040298262764</v>
      </c>
      <c r="CA264" s="4"/>
    </row>
    <row r="265" spans="1:79">
      <c r="A265" s="1" t="str">
        <f t="shared" si="2840"/>
        <v/>
      </c>
      <c r="B265" s="1">
        <f t="shared" si="3505"/>
        <v>259</v>
      </c>
      <c r="C265" s="13">
        <f t="shared" ref="C265:C328" si="3519">IF(C264&lt;0.0001,0,C264-F264)</f>
        <v>0</v>
      </c>
      <c r="D265" s="2">
        <f t="shared" ref="D265:D328" si="3520">IF(C265&lt;0.0001,0,D264)</f>
        <v>0</v>
      </c>
      <c r="E265" s="15">
        <f t="shared" si="3490"/>
        <v>0</v>
      </c>
      <c r="F265" s="15">
        <f t="shared" si="2997"/>
        <v>0</v>
      </c>
      <c r="G265" s="21">
        <f t="shared" si="2998"/>
        <v>0</v>
      </c>
      <c r="H265" s="19">
        <f>'rent cash flow (do not modify)'!D264</f>
        <v>37000</v>
      </c>
      <c r="I265" s="22">
        <f>'rent cash flow (do not modify)'!E264</f>
        <v>37000</v>
      </c>
      <c r="J265" s="21">
        <f t="shared" si="3506"/>
        <v>6161.9597017372344</v>
      </c>
      <c r="K265" s="15">
        <f t="shared" ref="K265:K328" si="3521">K264</f>
        <v>416.66666666666669</v>
      </c>
      <c r="L265" s="15">
        <f t="shared" ref="L265:L328" si="3522">L264</f>
        <v>83.333333333333329</v>
      </c>
      <c r="M265" s="16">
        <f t="shared" ref="M265:M328" si="3523">M264</f>
        <v>166.66666666666666</v>
      </c>
      <c r="N265" s="15">
        <f t="shared" ref="N265:N328" si="3524">N264</f>
        <v>83.333333333333329</v>
      </c>
      <c r="O265" s="7">
        <f t="shared" si="2999"/>
        <v>10999.999999999998</v>
      </c>
      <c r="P265" s="15">
        <f t="shared" si="3491"/>
        <v>28966</v>
      </c>
      <c r="Q265" s="21">
        <f t="shared" si="3492"/>
        <v>22054.040298262764</v>
      </c>
      <c r="R265" s="4"/>
      <c r="S265" s="6">
        <f t="shared" ref="S265:W328" si="3525">S264+(365/12)</f>
        <v>8152.6666666666988</v>
      </c>
      <c r="T265" s="10"/>
      <c r="U265" s="6">
        <f t="shared" si="3525"/>
        <v>8152.6666666666988</v>
      </c>
      <c r="W265" s="6">
        <f t="shared" si="3525"/>
        <v>8152.6666666666988</v>
      </c>
      <c r="Y265" s="6">
        <f t="shared" ref="Y265:Y328" si="3526">Y264+(365/12)</f>
        <v>8152.6666666666988</v>
      </c>
      <c r="AA265" s="6">
        <f t="shared" ref="AA265:AC265" si="3527">AA264+(365/12)</f>
        <v>8152.6666666666988</v>
      </c>
      <c r="AC265" s="6">
        <f t="shared" si="3527"/>
        <v>8152.6666666666988</v>
      </c>
      <c r="AE265" s="6">
        <f t="shared" ref="AE265:AG265" si="3528">AE264+(365/12)</f>
        <v>8152.6666666666988</v>
      </c>
      <c r="AG265" s="6">
        <f t="shared" si="3528"/>
        <v>8152.6666666666988</v>
      </c>
      <c r="AI265" s="6">
        <f t="shared" ref="AI265:AK265" si="3529">AI264+(365/12)</f>
        <v>8152.6666666666988</v>
      </c>
      <c r="AK265" s="6">
        <f t="shared" si="3529"/>
        <v>8152.6666666666988</v>
      </c>
      <c r="AM265" s="6">
        <f t="shared" ref="AM265:AO265" si="3530">AM264+(365/12)</f>
        <v>8152.6666666666988</v>
      </c>
      <c r="AO265" s="6">
        <f t="shared" si="3530"/>
        <v>8152.6666666666988</v>
      </c>
      <c r="AQ265" s="6">
        <f t="shared" ref="AQ265:AS265" si="3531">AQ264+(365/12)</f>
        <v>8152.6666666666988</v>
      </c>
      <c r="AS265" s="6">
        <f t="shared" si="3531"/>
        <v>8152.6666666666988</v>
      </c>
      <c r="AU265" s="6">
        <f t="shared" ref="AU265:AW265" si="3532">AU264+(365/12)</f>
        <v>8152.6666666666988</v>
      </c>
      <c r="AW265" s="6">
        <f t="shared" si="3532"/>
        <v>8152.6666666666988</v>
      </c>
      <c r="AY265" s="6">
        <f t="shared" ref="AY265:BA265" si="3533">AY264+(365/12)</f>
        <v>8152.6666666666988</v>
      </c>
      <c r="BA265" s="6">
        <f t="shared" si="3533"/>
        <v>8152.6666666666988</v>
      </c>
      <c r="BC265" s="6">
        <f t="shared" ref="BC265:BE265" si="3534">BC264+(365/12)</f>
        <v>8152.6666666666988</v>
      </c>
      <c r="BE265" s="6">
        <f t="shared" si="3534"/>
        <v>8152.6666666666988</v>
      </c>
      <c r="BG265" s="6">
        <f t="shared" ref="BG265:BI265" si="3535">BG264+(365/12)</f>
        <v>8152.6666666666988</v>
      </c>
      <c r="BI265" s="6">
        <f t="shared" si="3535"/>
        <v>8152.6666666666988</v>
      </c>
      <c r="BJ265" s="11">
        <f t="shared" si="3297"/>
        <v>22054.040298262764</v>
      </c>
      <c r="BK265" s="6">
        <f t="shared" ref="BK265:BM265" si="3536">BK264+(365/12)</f>
        <v>8152.6666666666988</v>
      </c>
      <c r="BL265" s="11">
        <f t="shared" si="3299"/>
        <v>22054.040298262764</v>
      </c>
      <c r="BM265" s="6">
        <f t="shared" si="3536"/>
        <v>8152.6666666666988</v>
      </c>
      <c r="BN265" s="11">
        <f t="shared" si="3300"/>
        <v>22054.040298262764</v>
      </c>
      <c r="BO265" s="6">
        <f t="shared" ref="BO265:BQ265" si="3537">BO264+(365/12)</f>
        <v>8152.6666666666988</v>
      </c>
      <c r="BP265" s="11">
        <f t="shared" si="3302"/>
        <v>22054.040298262764</v>
      </c>
      <c r="BQ265" s="6">
        <f t="shared" si="3537"/>
        <v>8152.6666666666988</v>
      </c>
      <c r="BR265" s="11">
        <f t="shared" si="3303"/>
        <v>22054.040298262764</v>
      </c>
      <c r="BS265" s="6">
        <f t="shared" ref="BS265:BU265" si="3538">BS264+(365/12)</f>
        <v>8152.6666666666988</v>
      </c>
      <c r="BT265" s="11">
        <f t="shared" si="3305"/>
        <v>22054.040298262764</v>
      </c>
      <c r="BU265" s="6">
        <f t="shared" si="3538"/>
        <v>8152.6666666666988</v>
      </c>
      <c r="BV265" s="11">
        <f t="shared" si="3306"/>
        <v>22054.040298262764</v>
      </c>
      <c r="BW265" s="6">
        <f t="shared" si="3453"/>
        <v>8152.6666666666988</v>
      </c>
      <c r="BX265" s="11">
        <f t="shared" si="3307"/>
        <v>22054.040298262764</v>
      </c>
      <c r="BY265" s="82">
        <f t="shared" si="3453"/>
        <v>8152.6666666666988</v>
      </c>
      <c r="BZ265" s="11">
        <f t="shared" si="3308"/>
        <v>22054.040298262764</v>
      </c>
      <c r="CA265" s="4"/>
    </row>
    <row r="266" spans="1:79">
      <c r="A266" s="1" t="str">
        <f t="shared" si="2840"/>
        <v/>
      </c>
      <c r="B266" s="1">
        <f t="shared" si="3505"/>
        <v>260</v>
      </c>
      <c r="C266" s="13">
        <f t="shared" si="3519"/>
        <v>0</v>
      </c>
      <c r="D266" s="2">
        <f t="shared" si="3520"/>
        <v>0</v>
      </c>
      <c r="E266" s="15">
        <f t="shared" si="3490"/>
        <v>0</v>
      </c>
      <c r="F266" s="15">
        <f t="shared" si="2997"/>
        <v>0</v>
      </c>
      <c r="G266" s="21">
        <f t="shared" si="2998"/>
        <v>0</v>
      </c>
      <c r="H266" s="19">
        <f>'rent cash flow (do not modify)'!D265</f>
        <v>37000</v>
      </c>
      <c r="I266" s="22">
        <f>'rent cash flow (do not modify)'!E265</f>
        <v>37000</v>
      </c>
      <c r="J266" s="21">
        <f t="shared" si="3506"/>
        <v>6161.9597017372344</v>
      </c>
      <c r="K266" s="15">
        <f t="shared" si="3521"/>
        <v>416.66666666666669</v>
      </c>
      <c r="L266" s="15">
        <f t="shared" si="3522"/>
        <v>83.333333333333329</v>
      </c>
      <c r="M266" s="16">
        <f t="shared" si="3523"/>
        <v>166.66666666666666</v>
      </c>
      <c r="N266" s="15">
        <f t="shared" si="3524"/>
        <v>83.333333333333329</v>
      </c>
      <c r="O266" s="7">
        <f t="shared" si="2999"/>
        <v>10999.999999999998</v>
      </c>
      <c r="P266" s="15">
        <f t="shared" si="3491"/>
        <v>28966</v>
      </c>
      <c r="Q266" s="21">
        <f t="shared" si="3492"/>
        <v>22054.040298262764</v>
      </c>
      <c r="R266" s="4"/>
      <c r="S266" s="6">
        <f t="shared" si="3525"/>
        <v>8183.0833333333658</v>
      </c>
      <c r="T266" s="10"/>
      <c r="U266" s="6">
        <f t="shared" si="3525"/>
        <v>8183.0833333333658</v>
      </c>
      <c r="W266" s="6">
        <f t="shared" si="3525"/>
        <v>8183.0833333333658</v>
      </c>
      <c r="Y266" s="6">
        <f t="shared" si="3526"/>
        <v>8183.0833333333658</v>
      </c>
      <c r="AA266" s="6">
        <f t="shared" ref="AA266:AC266" si="3539">AA265+(365/12)</f>
        <v>8183.0833333333658</v>
      </c>
      <c r="AC266" s="6">
        <f t="shared" si="3539"/>
        <v>8183.0833333333658</v>
      </c>
      <c r="AE266" s="6">
        <f t="shared" ref="AE266:AG266" si="3540">AE265+(365/12)</f>
        <v>8183.0833333333658</v>
      </c>
      <c r="AG266" s="6">
        <f t="shared" si="3540"/>
        <v>8183.0833333333658</v>
      </c>
      <c r="AI266" s="6">
        <f t="shared" ref="AI266:AK266" si="3541">AI265+(365/12)</f>
        <v>8183.0833333333658</v>
      </c>
      <c r="AK266" s="6">
        <f t="shared" si="3541"/>
        <v>8183.0833333333658</v>
      </c>
      <c r="AM266" s="6">
        <f t="shared" ref="AM266:AO266" si="3542">AM265+(365/12)</f>
        <v>8183.0833333333658</v>
      </c>
      <c r="AO266" s="6">
        <f t="shared" si="3542"/>
        <v>8183.0833333333658</v>
      </c>
      <c r="AQ266" s="6">
        <f t="shared" ref="AQ266:AS266" si="3543">AQ265+(365/12)</f>
        <v>8183.0833333333658</v>
      </c>
      <c r="AS266" s="6">
        <f t="shared" si="3543"/>
        <v>8183.0833333333658</v>
      </c>
      <c r="AU266" s="6">
        <f t="shared" ref="AU266:AW266" si="3544">AU265+(365/12)</f>
        <v>8183.0833333333658</v>
      </c>
      <c r="AW266" s="6">
        <f t="shared" si="3544"/>
        <v>8183.0833333333658</v>
      </c>
      <c r="AY266" s="6">
        <f t="shared" ref="AY266:BA266" si="3545">AY265+(365/12)</f>
        <v>8183.0833333333658</v>
      </c>
      <c r="BA266" s="6">
        <f t="shared" si="3545"/>
        <v>8183.0833333333658</v>
      </c>
      <c r="BC266" s="6">
        <f t="shared" ref="BC266:BE266" si="3546">BC265+(365/12)</f>
        <v>8183.0833333333658</v>
      </c>
      <c r="BE266" s="6">
        <f t="shared" si="3546"/>
        <v>8183.0833333333658</v>
      </c>
      <c r="BG266" s="6">
        <f t="shared" ref="BG266:BI266" si="3547">BG265+(365/12)</f>
        <v>8183.0833333333658</v>
      </c>
      <c r="BI266" s="6">
        <f t="shared" si="3547"/>
        <v>8183.0833333333658</v>
      </c>
      <c r="BJ266" s="11">
        <f t="shared" si="3297"/>
        <v>22054.040298262764</v>
      </c>
      <c r="BK266" s="6">
        <f t="shared" ref="BK266:BM266" si="3548">BK265+(365/12)</f>
        <v>8183.0833333333658</v>
      </c>
      <c r="BL266" s="11">
        <f t="shared" si="3299"/>
        <v>22054.040298262764</v>
      </c>
      <c r="BM266" s="6">
        <f t="shared" si="3548"/>
        <v>8183.0833333333658</v>
      </c>
      <c r="BN266" s="11">
        <f t="shared" si="3300"/>
        <v>22054.040298262764</v>
      </c>
      <c r="BO266" s="6">
        <f t="shared" ref="BO266:BQ266" si="3549">BO265+(365/12)</f>
        <v>8183.0833333333658</v>
      </c>
      <c r="BP266" s="11">
        <f t="shared" si="3302"/>
        <v>22054.040298262764</v>
      </c>
      <c r="BQ266" s="6">
        <f t="shared" si="3549"/>
        <v>8183.0833333333658</v>
      </c>
      <c r="BR266" s="11">
        <f t="shared" si="3303"/>
        <v>22054.040298262764</v>
      </c>
      <c r="BS266" s="6">
        <f t="shared" ref="BS266:BU266" si="3550">BS265+(365/12)</f>
        <v>8183.0833333333658</v>
      </c>
      <c r="BT266" s="11">
        <f t="shared" si="3305"/>
        <v>22054.040298262764</v>
      </c>
      <c r="BU266" s="6">
        <f t="shared" si="3550"/>
        <v>8183.0833333333658</v>
      </c>
      <c r="BV266" s="11">
        <f t="shared" si="3306"/>
        <v>22054.040298262764</v>
      </c>
      <c r="BW266" s="6">
        <f t="shared" si="3453"/>
        <v>8183.0833333333658</v>
      </c>
      <c r="BX266" s="11">
        <f t="shared" si="3307"/>
        <v>22054.040298262764</v>
      </c>
      <c r="BY266" s="82">
        <f t="shared" si="3453"/>
        <v>8183.0833333333658</v>
      </c>
      <c r="BZ266" s="11">
        <f t="shared" si="3308"/>
        <v>22054.040298262764</v>
      </c>
      <c r="CA266" s="4"/>
    </row>
    <row r="267" spans="1:79">
      <c r="A267" s="1" t="str">
        <f t="shared" si="2840"/>
        <v/>
      </c>
      <c r="B267" s="1">
        <f t="shared" si="3505"/>
        <v>261</v>
      </c>
      <c r="C267" s="13">
        <f t="shared" si="3519"/>
        <v>0</v>
      </c>
      <c r="D267" s="2">
        <f t="shared" si="3520"/>
        <v>0</v>
      </c>
      <c r="E267" s="15">
        <f t="shared" si="3490"/>
        <v>0</v>
      </c>
      <c r="F267" s="15">
        <f t="shared" si="2997"/>
        <v>0</v>
      </c>
      <c r="G267" s="21">
        <f t="shared" si="2998"/>
        <v>0</v>
      </c>
      <c r="H267" s="19">
        <f>'rent cash flow (do not modify)'!D266</f>
        <v>37000</v>
      </c>
      <c r="I267" s="22">
        <f>'rent cash flow (do not modify)'!E266</f>
        <v>37000</v>
      </c>
      <c r="J267" s="21">
        <f t="shared" si="3506"/>
        <v>6161.9597017372344</v>
      </c>
      <c r="K267" s="15">
        <f t="shared" si="3521"/>
        <v>416.66666666666669</v>
      </c>
      <c r="L267" s="15">
        <f t="shared" si="3522"/>
        <v>83.333333333333329</v>
      </c>
      <c r="M267" s="16">
        <f t="shared" si="3523"/>
        <v>166.66666666666666</v>
      </c>
      <c r="N267" s="15">
        <f t="shared" si="3524"/>
        <v>83.333333333333329</v>
      </c>
      <c r="O267" s="7">
        <f t="shared" si="2999"/>
        <v>10999.999999999998</v>
      </c>
      <c r="P267" s="15">
        <f t="shared" si="3491"/>
        <v>28966</v>
      </c>
      <c r="Q267" s="21">
        <f t="shared" si="3492"/>
        <v>22054.040298262764</v>
      </c>
      <c r="R267" s="4"/>
      <c r="S267" s="6">
        <f t="shared" si="3525"/>
        <v>8213.5000000000327</v>
      </c>
      <c r="T267" s="10"/>
      <c r="U267" s="6">
        <f t="shared" si="3525"/>
        <v>8213.5000000000327</v>
      </c>
      <c r="W267" s="6">
        <f t="shared" si="3525"/>
        <v>8213.5000000000327</v>
      </c>
      <c r="Y267" s="6">
        <f t="shared" si="3526"/>
        <v>8213.5000000000327</v>
      </c>
      <c r="AA267" s="6">
        <f t="shared" ref="AA267:AC267" si="3551">AA266+(365/12)</f>
        <v>8213.5000000000327</v>
      </c>
      <c r="AC267" s="6">
        <f t="shared" si="3551"/>
        <v>8213.5000000000327</v>
      </c>
      <c r="AE267" s="6">
        <f t="shared" ref="AE267:AG267" si="3552">AE266+(365/12)</f>
        <v>8213.5000000000327</v>
      </c>
      <c r="AG267" s="6">
        <f t="shared" si="3552"/>
        <v>8213.5000000000327</v>
      </c>
      <c r="AI267" s="6">
        <f t="shared" ref="AI267:AK267" si="3553">AI266+(365/12)</f>
        <v>8213.5000000000327</v>
      </c>
      <c r="AK267" s="6">
        <f t="shared" si="3553"/>
        <v>8213.5000000000327</v>
      </c>
      <c r="AM267" s="6">
        <f t="shared" ref="AM267:AO267" si="3554">AM266+(365/12)</f>
        <v>8213.5000000000327</v>
      </c>
      <c r="AO267" s="6">
        <f t="shared" si="3554"/>
        <v>8213.5000000000327</v>
      </c>
      <c r="AQ267" s="6">
        <f t="shared" ref="AQ267:AS267" si="3555">AQ266+(365/12)</f>
        <v>8213.5000000000327</v>
      </c>
      <c r="AS267" s="6">
        <f t="shared" si="3555"/>
        <v>8213.5000000000327</v>
      </c>
      <c r="AU267" s="6">
        <f t="shared" ref="AU267:AW267" si="3556">AU266+(365/12)</f>
        <v>8213.5000000000327</v>
      </c>
      <c r="AW267" s="6">
        <f t="shared" si="3556"/>
        <v>8213.5000000000327</v>
      </c>
      <c r="AY267" s="6">
        <f t="shared" ref="AY267:BA267" si="3557">AY266+(365/12)</f>
        <v>8213.5000000000327</v>
      </c>
      <c r="BA267" s="6">
        <f t="shared" si="3557"/>
        <v>8213.5000000000327</v>
      </c>
      <c r="BC267" s="6">
        <f t="shared" ref="BC267:BE267" si="3558">BC266+(365/12)</f>
        <v>8213.5000000000327</v>
      </c>
      <c r="BE267" s="6">
        <f t="shared" si="3558"/>
        <v>8213.5000000000327</v>
      </c>
      <c r="BG267" s="6">
        <f t="shared" ref="BG267:BI267" si="3559">BG266+(365/12)</f>
        <v>8213.5000000000327</v>
      </c>
      <c r="BI267" s="6">
        <f t="shared" si="3559"/>
        <v>8213.5000000000327</v>
      </c>
      <c r="BJ267" s="11">
        <f t="shared" si="3297"/>
        <v>22054.040298262764</v>
      </c>
      <c r="BK267" s="6">
        <f t="shared" ref="BK267:BM267" si="3560">BK266+(365/12)</f>
        <v>8213.5000000000327</v>
      </c>
      <c r="BL267" s="11">
        <f t="shared" si="3299"/>
        <v>22054.040298262764</v>
      </c>
      <c r="BM267" s="6">
        <f t="shared" si="3560"/>
        <v>8213.5000000000327</v>
      </c>
      <c r="BN267" s="11">
        <f t="shared" si="3300"/>
        <v>22054.040298262764</v>
      </c>
      <c r="BO267" s="6">
        <f t="shared" ref="BO267:BQ267" si="3561">BO266+(365/12)</f>
        <v>8213.5000000000327</v>
      </c>
      <c r="BP267" s="11">
        <f t="shared" si="3302"/>
        <v>22054.040298262764</v>
      </c>
      <c r="BQ267" s="6">
        <f t="shared" si="3561"/>
        <v>8213.5000000000327</v>
      </c>
      <c r="BR267" s="11">
        <f t="shared" si="3303"/>
        <v>22054.040298262764</v>
      </c>
      <c r="BS267" s="6">
        <f t="shared" ref="BS267:BU267" si="3562">BS266+(365/12)</f>
        <v>8213.5000000000327</v>
      </c>
      <c r="BT267" s="11">
        <f t="shared" si="3305"/>
        <v>22054.040298262764</v>
      </c>
      <c r="BU267" s="6">
        <f t="shared" si="3562"/>
        <v>8213.5000000000327</v>
      </c>
      <c r="BV267" s="11">
        <f t="shared" si="3306"/>
        <v>22054.040298262764</v>
      </c>
      <c r="BW267" s="6">
        <f t="shared" si="3453"/>
        <v>8213.5000000000327</v>
      </c>
      <c r="BX267" s="11">
        <f t="shared" si="3307"/>
        <v>22054.040298262764</v>
      </c>
      <c r="BY267" s="82">
        <f t="shared" si="3453"/>
        <v>8213.5000000000327</v>
      </c>
      <c r="BZ267" s="11">
        <f t="shared" si="3308"/>
        <v>22054.040298262764</v>
      </c>
      <c r="CA267" s="4"/>
    </row>
    <row r="268" spans="1:79">
      <c r="A268" s="1" t="str">
        <f t="shared" si="2840"/>
        <v/>
      </c>
      <c r="B268" s="1">
        <f t="shared" si="3505"/>
        <v>262</v>
      </c>
      <c r="C268" s="13">
        <f t="shared" si="3519"/>
        <v>0</v>
      </c>
      <c r="D268" s="2">
        <f t="shared" si="3520"/>
        <v>0</v>
      </c>
      <c r="E268" s="15">
        <f t="shared" si="3490"/>
        <v>0</v>
      </c>
      <c r="F268" s="15">
        <f t="shared" si="2997"/>
        <v>0</v>
      </c>
      <c r="G268" s="21">
        <f t="shared" si="2998"/>
        <v>0</v>
      </c>
      <c r="H268" s="19">
        <f>'rent cash flow (do not modify)'!D267</f>
        <v>37000</v>
      </c>
      <c r="I268" s="22">
        <f>'rent cash flow (do not modify)'!E267</f>
        <v>37000</v>
      </c>
      <c r="J268" s="21">
        <f t="shared" si="3506"/>
        <v>6161.9597017372344</v>
      </c>
      <c r="K268" s="15">
        <f t="shared" si="3521"/>
        <v>416.66666666666669</v>
      </c>
      <c r="L268" s="15">
        <f t="shared" si="3522"/>
        <v>83.333333333333329</v>
      </c>
      <c r="M268" s="16">
        <f t="shared" si="3523"/>
        <v>166.66666666666666</v>
      </c>
      <c r="N268" s="15">
        <f t="shared" si="3524"/>
        <v>83.333333333333329</v>
      </c>
      <c r="O268" s="7">
        <f t="shared" si="2999"/>
        <v>10999.999999999998</v>
      </c>
      <c r="P268" s="15">
        <f t="shared" si="3491"/>
        <v>28966</v>
      </c>
      <c r="Q268" s="21">
        <f t="shared" si="3492"/>
        <v>22054.040298262764</v>
      </c>
      <c r="R268" s="4"/>
      <c r="S268" s="6">
        <f t="shared" si="3525"/>
        <v>8243.9166666666988</v>
      </c>
      <c r="T268" s="10"/>
      <c r="U268" s="6">
        <f t="shared" si="3525"/>
        <v>8243.9166666666988</v>
      </c>
      <c r="W268" s="6">
        <f t="shared" si="3525"/>
        <v>8243.9166666666988</v>
      </c>
      <c r="Y268" s="6">
        <f t="shared" si="3526"/>
        <v>8243.9166666666988</v>
      </c>
      <c r="AA268" s="6">
        <f t="shared" ref="AA268:AC268" si="3563">AA267+(365/12)</f>
        <v>8243.9166666666988</v>
      </c>
      <c r="AC268" s="6">
        <f t="shared" si="3563"/>
        <v>8243.9166666666988</v>
      </c>
      <c r="AE268" s="6">
        <f t="shared" ref="AE268:AG268" si="3564">AE267+(365/12)</f>
        <v>8243.9166666666988</v>
      </c>
      <c r="AG268" s="6">
        <f t="shared" si="3564"/>
        <v>8243.9166666666988</v>
      </c>
      <c r="AI268" s="6">
        <f t="shared" ref="AI268:AK268" si="3565">AI267+(365/12)</f>
        <v>8243.9166666666988</v>
      </c>
      <c r="AK268" s="6">
        <f t="shared" si="3565"/>
        <v>8243.9166666666988</v>
      </c>
      <c r="AM268" s="6">
        <f t="shared" ref="AM268:AO268" si="3566">AM267+(365/12)</f>
        <v>8243.9166666666988</v>
      </c>
      <c r="AO268" s="6">
        <f t="shared" si="3566"/>
        <v>8243.9166666666988</v>
      </c>
      <c r="AQ268" s="6">
        <f t="shared" ref="AQ268:AS268" si="3567">AQ267+(365/12)</f>
        <v>8243.9166666666988</v>
      </c>
      <c r="AS268" s="6">
        <f t="shared" si="3567"/>
        <v>8243.9166666666988</v>
      </c>
      <c r="AU268" s="6">
        <f t="shared" ref="AU268:AW268" si="3568">AU267+(365/12)</f>
        <v>8243.9166666666988</v>
      </c>
      <c r="AW268" s="6">
        <f t="shared" si="3568"/>
        <v>8243.9166666666988</v>
      </c>
      <c r="AY268" s="6">
        <f t="shared" ref="AY268:BA268" si="3569">AY267+(365/12)</f>
        <v>8243.9166666666988</v>
      </c>
      <c r="BA268" s="6">
        <f t="shared" si="3569"/>
        <v>8243.9166666666988</v>
      </c>
      <c r="BC268" s="6">
        <f t="shared" ref="BC268:BE268" si="3570">BC267+(365/12)</f>
        <v>8243.9166666666988</v>
      </c>
      <c r="BE268" s="6">
        <f t="shared" si="3570"/>
        <v>8243.9166666666988</v>
      </c>
      <c r="BG268" s="6">
        <f t="shared" ref="BG268:BI268" si="3571">BG267+(365/12)</f>
        <v>8243.9166666666988</v>
      </c>
      <c r="BI268" s="6">
        <f t="shared" si="3571"/>
        <v>8243.9166666666988</v>
      </c>
      <c r="BJ268" s="11">
        <f t="shared" si="3297"/>
        <v>22054.040298262764</v>
      </c>
      <c r="BK268" s="6">
        <f t="shared" ref="BK268:BM268" si="3572">BK267+(365/12)</f>
        <v>8243.9166666666988</v>
      </c>
      <c r="BL268" s="11">
        <f t="shared" si="3299"/>
        <v>22054.040298262764</v>
      </c>
      <c r="BM268" s="6">
        <f t="shared" si="3572"/>
        <v>8243.9166666666988</v>
      </c>
      <c r="BN268" s="11">
        <f t="shared" si="3300"/>
        <v>22054.040298262764</v>
      </c>
      <c r="BO268" s="6">
        <f t="shared" ref="BO268:BQ268" si="3573">BO267+(365/12)</f>
        <v>8243.9166666666988</v>
      </c>
      <c r="BP268" s="11">
        <f t="shared" si="3302"/>
        <v>22054.040298262764</v>
      </c>
      <c r="BQ268" s="6">
        <f t="shared" si="3573"/>
        <v>8243.9166666666988</v>
      </c>
      <c r="BR268" s="11">
        <f t="shared" si="3303"/>
        <v>22054.040298262764</v>
      </c>
      <c r="BS268" s="6">
        <f t="shared" ref="BS268:BU268" si="3574">BS267+(365/12)</f>
        <v>8243.9166666666988</v>
      </c>
      <c r="BT268" s="11">
        <f t="shared" si="3305"/>
        <v>22054.040298262764</v>
      </c>
      <c r="BU268" s="6">
        <f t="shared" si="3574"/>
        <v>8243.9166666666988</v>
      </c>
      <c r="BV268" s="11">
        <f t="shared" si="3306"/>
        <v>22054.040298262764</v>
      </c>
      <c r="BW268" s="6">
        <f t="shared" si="3453"/>
        <v>8243.9166666666988</v>
      </c>
      <c r="BX268" s="11">
        <f t="shared" si="3307"/>
        <v>22054.040298262764</v>
      </c>
      <c r="BY268" s="82">
        <f t="shared" si="3453"/>
        <v>8243.9166666666988</v>
      </c>
      <c r="BZ268" s="11">
        <f t="shared" si="3308"/>
        <v>22054.040298262764</v>
      </c>
      <c r="CA268" s="4"/>
    </row>
    <row r="269" spans="1:79">
      <c r="A269" s="1" t="str">
        <f t="shared" si="2840"/>
        <v/>
      </c>
      <c r="B269" s="1">
        <f t="shared" si="3505"/>
        <v>263</v>
      </c>
      <c r="C269" s="13">
        <f t="shared" si="3519"/>
        <v>0</v>
      </c>
      <c r="D269" s="2">
        <f t="shared" si="3520"/>
        <v>0</v>
      </c>
      <c r="E269" s="15">
        <f t="shared" si="3490"/>
        <v>0</v>
      </c>
      <c r="F269" s="15">
        <f t="shared" si="2997"/>
        <v>0</v>
      </c>
      <c r="G269" s="21">
        <f t="shared" si="2998"/>
        <v>0</v>
      </c>
      <c r="H269" s="19">
        <f>'rent cash flow (do not modify)'!D268</f>
        <v>37000</v>
      </c>
      <c r="I269" s="22">
        <f>'rent cash flow (do not modify)'!E268</f>
        <v>37000</v>
      </c>
      <c r="J269" s="21">
        <f t="shared" si="3506"/>
        <v>6161.9597017372344</v>
      </c>
      <c r="K269" s="15">
        <f t="shared" si="3521"/>
        <v>416.66666666666669</v>
      </c>
      <c r="L269" s="15">
        <f t="shared" si="3522"/>
        <v>83.333333333333329</v>
      </c>
      <c r="M269" s="16">
        <f t="shared" si="3523"/>
        <v>166.66666666666666</v>
      </c>
      <c r="N269" s="15">
        <f t="shared" si="3524"/>
        <v>83.333333333333329</v>
      </c>
      <c r="O269" s="7">
        <f t="shared" si="2999"/>
        <v>10999.999999999998</v>
      </c>
      <c r="P269" s="15">
        <f t="shared" si="3491"/>
        <v>28966</v>
      </c>
      <c r="Q269" s="21">
        <f t="shared" si="3492"/>
        <v>22054.040298262764</v>
      </c>
      <c r="R269" s="4"/>
      <c r="S269" s="6">
        <f t="shared" si="3525"/>
        <v>8274.3333333333649</v>
      </c>
      <c r="T269" s="10"/>
      <c r="U269" s="6">
        <f t="shared" si="3525"/>
        <v>8274.3333333333649</v>
      </c>
      <c r="W269" s="6">
        <f t="shared" si="3525"/>
        <v>8274.3333333333649</v>
      </c>
      <c r="Y269" s="6">
        <f t="shared" si="3526"/>
        <v>8274.3333333333649</v>
      </c>
      <c r="AA269" s="6">
        <f t="shared" ref="AA269:AC269" si="3575">AA268+(365/12)</f>
        <v>8274.3333333333649</v>
      </c>
      <c r="AC269" s="6">
        <f t="shared" si="3575"/>
        <v>8274.3333333333649</v>
      </c>
      <c r="AE269" s="6">
        <f t="shared" ref="AE269:AG269" si="3576">AE268+(365/12)</f>
        <v>8274.3333333333649</v>
      </c>
      <c r="AG269" s="6">
        <f t="shared" si="3576"/>
        <v>8274.3333333333649</v>
      </c>
      <c r="AI269" s="6">
        <f t="shared" ref="AI269:AK269" si="3577">AI268+(365/12)</f>
        <v>8274.3333333333649</v>
      </c>
      <c r="AK269" s="6">
        <f t="shared" si="3577"/>
        <v>8274.3333333333649</v>
      </c>
      <c r="AM269" s="6">
        <f t="shared" ref="AM269:AO269" si="3578">AM268+(365/12)</f>
        <v>8274.3333333333649</v>
      </c>
      <c r="AO269" s="6">
        <f t="shared" si="3578"/>
        <v>8274.3333333333649</v>
      </c>
      <c r="AQ269" s="6">
        <f t="shared" ref="AQ269:AS269" si="3579">AQ268+(365/12)</f>
        <v>8274.3333333333649</v>
      </c>
      <c r="AS269" s="6">
        <f t="shared" si="3579"/>
        <v>8274.3333333333649</v>
      </c>
      <c r="AU269" s="6">
        <f t="shared" ref="AU269:AW269" si="3580">AU268+(365/12)</f>
        <v>8274.3333333333649</v>
      </c>
      <c r="AW269" s="6">
        <f t="shared" si="3580"/>
        <v>8274.3333333333649</v>
      </c>
      <c r="AY269" s="6">
        <f t="shared" ref="AY269:BA269" si="3581">AY268+(365/12)</f>
        <v>8274.3333333333649</v>
      </c>
      <c r="BA269" s="6">
        <f t="shared" si="3581"/>
        <v>8274.3333333333649</v>
      </c>
      <c r="BC269" s="6">
        <f t="shared" ref="BC269:BE269" si="3582">BC268+(365/12)</f>
        <v>8274.3333333333649</v>
      </c>
      <c r="BE269" s="6">
        <f t="shared" si="3582"/>
        <v>8274.3333333333649</v>
      </c>
      <c r="BG269" s="6">
        <f t="shared" ref="BG269:BI269" si="3583">BG268+(365/12)</f>
        <v>8274.3333333333649</v>
      </c>
      <c r="BI269" s="6">
        <f t="shared" si="3583"/>
        <v>8274.3333333333649</v>
      </c>
      <c r="BJ269" s="11">
        <f t="shared" si="3297"/>
        <v>22054.040298262764</v>
      </c>
      <c r="BK269" s="6">
        <f t="shared" ref="BK269:BM269" si="3584">BK268+(365/12)</f>
        <v>8274.3333333333649</v>
      </c>
      <c r="BL269" s="11">
        <f t="shared" si="3299"/>
        <v>22054.040298262764</v>
      </c>
      <c r="BM269" s="6">
        <f t="shared" si="3584"/>
        <v>8274.3333333333649</v>
      </c>
      <c r="BN269" s="11">
        <f t="shared" si="3300"/>
        <v>22054.040298262764</v>
      </c>
      <c r="BO269" s="6">
        <f t="shared" ref="BO269:BQ269" si="3585">BO268+(365/12)</f>
        <v>8274.3333333333649</v>
      </c>
      <c r="BP269" s="11">
        <f t="shared" si="3302"/>
        <v>22054.040298262764</v>
      </c>
      <c r="BQ269" s="6">
        <f t="shared" si="3585"/>
        <v>8274.3333333333649</v>
      </c>
      <c r="BR269" s="11">
        <f t="shared" si="3303"/>
        <v>22054.040298262764</v>
      </c>
      <c r="BS269" s="6">
        <f t="shared" ref="BS269:BU269" si="3586">BS268+(365/12)</f>
        <v>8274.3333333333649</v>
      </c>
      <c r="BT269" s="11">
        <f t="shared" si="3305"/>
        <v>22054.040298262764</v>
      </c>
      <c r="BU269" s="6">
        <f t="shared" si="3586"/>
        <v>8274.3333333333649</v>
      </c>
      <c r="BV269" s="11">
        <f t="shared" si="3306"/>
        <v>22054.040298262764</v>
      </c>
      <c r="BW269" s="6">
        <f t="shared" si="3453"/>
        <v>8274.3333333333649</v>
      </c>
      <c r="BX269" s="11">
        <f t="shared" si="3307"/>
        <v>22054.040298262764</v>
      </c>
      <c r="BY269" s="82">
        <f t="shared" si="3453"/>
        <v>8274.3333333333649</v>
      </c>
      <c r="BZ269" s="11">
        <f t="shared" si="3308"/>
        <v>22054.040298262764</v>
      </c>
      <c r="CA269" s="4"/>
    </row>
    <row r="270" spans="1:79">
      <c r="A270" s="1" t="str">
        <f t="shared" si="2840"/>
        <v/>
      </c>
      <c r="B270" s="1">
        <f t="shared" si="3505"/>
        <v>264</v>
      </c>
      <c r="C270" s="13">
        <f t="shared" si="3519"/>
        <v>0</v>
      </c>
      <c r="D270" s="2">
        <f t="shared" si="3520"/>
        <v>0</v>
      </c>
      <c r="E270" s="15">
        <f t="shared" si="3490"/>
        <v>0</v>
      </c>
      <c r="F270" s="15">
        <f t="shared" si="2997"/>
        <v>0</v>
      </c>
      <c r="G270" s="21">
        <f t="shared" si="2998"/>
        <v>0</v>
      </c>
      <c r="H270" s="19">
        <f>'rent cash flow (do not modify)'!D269</f>
        <v>37000</v>
      </c>
      <c r="I270" s="22">
        <f>'rent cash flow (do not modify)'!E269</f>
        <v>37000</v>
      </c>
      <c r="J270" s="21">
        <f t="shared" si="3506"/>
        <v>6161.9597017372344</v>
      </c>
      <c r="K270" s="15">
        <f t="shared" si="3521"/>
        <v>416.66666666666669</v>
      </c>
      <c r="L270" s="15">
        <f t="shared" si="3522"/>
        <v>83.333333333333329</v>
      </c>
      <c r="M270" s="16">
        <f t="shared" si="3523"/>
        <v>166.66666666666666</v>
      </c>
      <c r="N270" s="15">
        <f t="shared" si="3524"/>
        <v>83.333333333333329</v>
      </c>
      <c r="O270" s="7">
        <f t="shared" si="2999"/>
        <v>10999.999999999998</v>
      </c>
      <c r="P270" s="15">
        <f t="shared" si="3491"/>
        <v>28966</v>
      </c>
      <c r="Q270" s="21">
        <f t="shared" si="3492"/>
        <v>22054.040298262764</v>
      </c>
      <c r="R270" s="4"/>
      <c r="S270" s="6">
        <f t="shared" si="3525"/>
        <v>8304.7500000000309</v>
      </c>
      <c r="T270" s="10"/>
      <c r="U270" s="6">
        <f t="shared" si="3525"/>
        <v>8304.7500000000309</v>
      </c>
      <c r="W270" s="6">
        <f t="shared" si="3525"/>
        <v>8304.7500000000309</v>
      </c>
      <c r="Y270" s="6">
        <f t="shared" si="3526"/>
        <v>8304.7500000000309</v>
      </c>
      <c r="AA270" s="6">
        <f t="shared" ref="AA270:AC270" si="3587">AA269+(365/12)</f>
        <v>8304.7500000000309</v>
      </c>
      <c r="AC270" s="6">
        <f t="shared" si="3587"/>
        <v>8304.7500000000309</v>
      </c>
      <c r="AE270" s="6">
        <f t="shared" ref="AE270:AG270" si="3588">AE269+(365/12)</f>
        <v>8304.7500000000309</v>
      </c>
      <c r="AG270" s="6">
        <f t="shared" si="3588"/>
        <v>8304.7500000000309</v>
      </c>
      <c r="AI270" s="6">
        <f t="shared" ref="AI270:AK270" si="3589">AI269+(365/12)</f>
        <v>8304.7500000000309</v>
      </c>
      <c r="AK270" s="6">
        <f t="shared" si="3589"/>
        <v>8304.7500000000309</v>
      </c>
      <c r="AM270" s="6">
        <f t="shared" ref="AM270:AO270" si="3590">AM269+(365/12)</f>
        <v>8304.7500000000309</v>
      </c>
      <c r="AO270" s="6">
        <f t="shared" si="3590"/>
        <v>8304.7500000000309</v>
      </c>
      <c r="AQ270" s="6">
        <f t="shared" ref="AQ270:AS270" si="3591">AQ269+(365/12)</f>
        <v>8304.7500000000309</v>
      </c>
      <c r="AS270" s="6">
        <f t="shared" si="3591"/>
        <v>8304.7500000000309</v>
      </c>
      <c r="AU270" s="6">
        <f t="shared" ref="AU270:AW270" si="3592">AU269+(365/12)</f>
        <v>8304.7500000000309</v>
      </c>
      <c r="AW270" s="6">
        <f t="shared" si="3592"/>
        <v>8304.7500000000309</v>
      </c>
      <c r="AY270" s="6">
        <f t="shared" ref="AY270:BA270" si="3593">AY269+(365/12)</f>
        <v>8304.7500000000309</v>
      </c>
      <c r="BA270" s="6">
        <f t="shared" si="3593"/>
        <v>8304.7500000000309</v>
      </c>
      <c r="BC270" s="6">
        <f t="shared" ref="BC270:BE270" si="3594">BC269+(365/12)</f>
        <v>8304.7500000000309</v>
      </c>
      <c r="BE270" s="6">
        <f t="shared" si="3594"/>
        <v>8304.7500000000309</v>
      </c>
      <c r="BG270" s="6">
        <f t="shared" ref="BG270:BI270" si="3595">BG269+(365/12)</f>
        <v>8304.7500000000309</v>
      </c>
      <c r="BI270" s="6">
        <f t="shared" si="3595"/>
        <v>8304.7500000000309</v>
      </c>
      <c r="BJ270" s="11">
        <f t="shared" si="3297"/>
        <v>22054.040298262764</v>
      </c>
      <c r="BK270" s="6">
        <f t="shared" ref="BK270:BM270" si="3596">BK269+(365/12)</f>
        <v>8304.7500000000309</v>
      </c>
      <c r="BL270" s="11">
        <f t="shared" si="3299"/>
        <v>22054.040298262764</v>
      </c>
      <c r="BM270" s="6">
        <f t="shared" si="3596"/>
        <v>8304.7500000000309</v>
      </c>
      <c r="BN270" s="11">
        <f t="shared" si="3300"/>
        <v>22054.040298262764</v>
      </c>
      <c r="BO270" s="6">
        <f t="shared" ref="BO270:BQ270" si="3597">BO269+(365/12)</f>
        <v>8304.7500000000309</v>
      </c>
      <c r="BP270" s="11">
        <f t="shared" si="3302"/>
        <v>22054.040298262764</v>
      </c>
      <c r="BQ270" s="6">
        <f t="shared" si="3597"/>
        <v>8304.7500000000309</v>
      </c>
      <c r="BR270" s="11">
        <f t="shared" si="3303"/>
        <v>22054.040298262764</v>
      </c>
      <c r="BS270" s="6">
        <f t="shared" ref="BS270:BU270" si="3598">BS269+(365/12)</f>
        <v>8304.7500000000309</v>
      </c>
      <c r="BT270" s="11">
        <f t="shared" si="3305"/>
        <v>22054.040298262764</v>
      </c>
      <c r="BU270" s="6">
        <f t="shared" si="3598"/>
        <v>8304.7500000000309</v>
      </c>
      <c r="BV270" s="11">
        <f t="shared" si="3306"/>
        <v>22054.040298262764</v>
      </c>
      <c r="BW270" s="6">
        <f t="shared" si="3453"/>
        <v>8304.7500000000309</v>
      </c>
      <c r="BX270" s="11">
        <f t="shared" si="3307"/>
        <v>22054.040298262764</v>
      </c>
      <c r="BY270" s="82">
        <f t="shared" si="3453"/>
        <v>8304.7500000000309</v>
      </c>
      <c r="BZ270" s="11">
        <f t="shared" si="3308"/>
        <v>22054.040298262764</v>
      </c>
      <c r="CA270" s="4"/>
    </row>
    <row r="271" spans="1:79">
      <c r="A271" s="18">
        <f t="shared" si="2840"/>
        <v>23</v>
      </c>
      <c r="B271" s="18">
        <f t="shared" si="3505"/>
        <v>265</v>
      </c>
      <c r="C271" s="19">
        <f t="shared" si="3519"/>
        <v>0</v>
      </c>
      <c r="D271" s="22">
        <f t="shared" si="3520"/>
        <v>0</v>
      </c>
      <c r="E271" s="22">
        <f t="shared" si="3490"/>
        <v>0</v>
      </c>
      <c r="F271" s="22">
        <f t="shared" si="2997"/>
        <v>0</v>
      </c>
      <c r="G271" s="23">
        <f t="shared" si="2998"/>
        <v>0</v>
      </c>
      <c r="H271" s="19">
        <f>'rent cash flow (do not modify)'!D270</f>
        <v>37000</v>
      </c>
      <c r="I271" s="22">
        <f>'rent cash flow (do not modify)'!E270</f>
        <v>37000</v>
      </c>
      <c r="J271" s="23">
        <f t="shared" si="3506"/>
        <v>6223.5792987546065</v>
      </c>
      <c r="K271" s="22">
        <f t="shared" si="3521"/>
        <v>416.66666666666669</v>
      </c>
      <c r="L271" s="22">
        <f t="shared" si="3522"/>
        <v>83.333333333333329</v>
      </c>
      <c r="M271" s="19">
        <f t="shared" si="3523"/>
        <v>166.66666666666666</v>
      </c>
      <c r="N271" s="22">
        <f t="shared" si="3524"/>
        <v>83.333333333333329</v>
      </c>
      <c r="O271" s="18">
        <f t="shared" si="2999"/>
        <v>10999.999999999998</v>
      </c>
      <c r="P271" s="22">
        <f t="shared" si="3491"/>
        <v>28966</v>
      </c>
      <c r="Q271" s="23">
        <f t="shared" si="3492"/>
        <v>21992.420701245392</v>
      </c>
      <c r="R271" s="4"/>
      <c r="S271" s="6">
        <f t="shared" si="3525"/>
        <v>8335.166666666697</v>
      </c>
      <c r="T271" s="20"/>
      <c r="U271" s="6">
        <f t="shared" si="3525"/>
        <v>8335.166666666697</v>
      </c>
      <c r="V271" s="20"/>
      <c r="W271" s="6">
        <f t="shared" si="3525"/>
        <v>8335.166666666697</v>
      </c>
      <c r="X271" s="20"/>
      <c r="Y271" s="6">
        <f t="shared" si="3526"/>
        <v>8335.166666666697</v>
      </c>
      <c r="Z271" s="20"/>
      <c r="AA271" s="6">
        <f t="shared" ref="AA271:AC271" si="3599">AA270+(365/12)</f>
        <v>8335.166666666697</v>
      </c>
      <c r="AB271" s="20"/>
      <c r="AC271" s="6">
        <f t="shared" si="3599"/>
        <v>8335.166666666697</v>
      </c>
      <c r="AD271" s="20"/>
      <c r="AE271" s="6">
        <f t="shared" ref="AE271:AG271" si="3600">AE270+(365/12)</f>
        <v>8335.166666666697</v>
      </c>
      <c r="AF271" s="20"/>
      <c r="AG271" s="6">
        <f t="shared" si="3600"/>
        <v>8335.166666666697</v>
      </c>
      <c r="AH271" s="20"/>
      <c r="AI271" s="6">
        <f t="shared" ref="AI271:AK271" si="3601">AI270+(365/12)</f>
        <v>8335.166666666697</v>
      </c>
      <c r="AJ271" s="20"/>
      <c r="AK271" s="6">
        <f t="shared" si="3601"/>
        <v>8335.166666666697</v>
      </c>
      <c r="AL271" s="20"/>
      <c r="AM271" s="6">
        <f t="shared" ref="AM271:AO271" si="3602">AM270+(365/12)</f>
        <v>8335.166666666697</v>
      </c>
      <c r="AN271" s="20"/>
      <c r="AO271" s="6">
        <f t="shared" si="3602"/>
        <v>8335.166666666697</v>
      </c>
      <c r="AP271" s="20"/>
      <c r="AQ271" s="6">
        <f t="shared" ref="AQ271:AS271" si="3603">AQ270+(365/12)</f>
        <v>8335.166666666697</v>
      </c>
      <c r="AR271" s="20"/>
      <c r="AS271" s="6">
        <f t="shared" si="3603"/>
        <v>8335.166666666697</v>
      </c>
      <c r="AT271" s="20"/>
      <c r="AU271" s="6">
        <f t="shared" ref="AU271:AW271" si="3604">AU270+(365/12)</f>
        <v>8335.166666666697</v>
      </c>
      <c r="AV271" s="20"/>
      <c r="AW271" s="6">
        <f t="shared" si="3604"/>
        <v>8335.166666666697</v>
      </c>
      <c r="AX271" s="20"/>
      <c r="AY271" s="6">
        <f t="shared" ref="AY271:BA271" si="3605">AY270+(365/12)</f>
        <v>8335.166666666697</v>
      </c>
      <c r="AZ271" s="20"/>
      <c r="BA271" s="6">
        <f t="shared" si="3605"/>
        <v>8335.166666666697</v>
      </c>
      <c r="BB271" s="20"/>
      <c r="BC271" s="6">
        <f t="shared" ref="BC271:BE271" si="3606">BC270+(365/12)</f>
        <v>8335.166666666697</v>
      </c>
      <c r="BD271" s="20"/>
      <c r="BE271" s="6">
        <f t="shared" si="3606"/>
        <v>8335.166666666697</v>
      </c>
      <c r="BF271" s="20"/>
      <c r="BG271" s="6">
        <f t="shared" ref="BG271:BI271" si="3607">BG270+(365/12)</f>
        <v>8335.166666666697</v>
      </c>
      <c r="BH271" s="20"/>
      <c r="BI271" s="6">
        <f t="shared" si="3607"/>
        <v>8335.166666666697</v>
      </c>
      <c r="BJ271" s="20">
        <f>value*(1+appr)^(A271-1)-C271-IF((A271-1)&lt;=penaltyy,sqft*pamt,0)</f>
        <v>40701374.693419948</v>
      </c>
      <c r="BK271" s="6">
        <f t="shared" ref="BK271:BM271" si="3608">BK270+(365/12)</f>
        <v>8335.166666666697</v>
      </c>
      <c r="BL271" s="20">
        <f t="shared" ref="BL271:BL282" si="3609">Q271</f>
        <v>21992.420701245392</v>
      </c>
      <c r="BM271" s="6">
        <f t="shared" si="3608"/>
        <v>8335.166666666697</v>
      </c>
      <c r="BN271" s="20">
        <f t="shared" ref="BN271:BN282" si="3610">Q271</f>
        <v>21992.420701245392</v>
      </c>
      <c r="BO271" s="6">
        <f t="shared" ref="BO271:BQ271" si="3611">BO270+(365/12)</f>
        <v>8335.166666666697</v>
      </c>
      <c r="BP271" s="20">
        <f t="shared" ref="BP271:BP282" si="3612">Q271</f>
        <v>21992.420701245392</v>
      </c>
      <c r="BQ271" s="6">
        <f t="shared" si="3611"/>
        <v>8335.166666666697</v>
      </c>
      <c r="BR271" s="20">
        <f t="shared" ref="BR271:BR282" si="3613">Q271</f>
        <v>21992.420701245392</v>
      </c>
      <c r="BS271" s="6">
        <f t="shared" ref="BS271:BU271" si="3614">BS270+(365/12)</f>
        <v>8335.166666666697</v>
      </c>
      <c r="BT271" s="20">
        <f t="shared" ref="BT271:BT282" si="3615">Q271</f>
        <v>21992.420701245392</v>
      </c>
      <c r="BU271" s="6">
        <f t="shared" si="3614"/>
        <v>8335.166666666697</v>
      </c>
      <c r="BV271" s="20">
        <f t="shared" ref="BV271:BV282" si="3616">Q271</f>
        <v>21992.420701245392</v>
      </c>
      <c r="BW271" s="6">
        <f t="shared" si="3453"/>
        <v>8335.166666666697</v>
      </c>
      <c r="BX271" s="20">
        <f t="shared" ref="BX271:BX282" si="3617">Q271</f>
        <v>21992.420701245392</v>
      </c>
      <c r="BY271" s="82">
        <f t="shared" si="3453"/>
        <v>8335.166666666697</v>
      </c>
      <c r="BZ271" s="20">
        <f t="shared" ref="BZ271:BZ282" si="3618">Q271</f>
        <v>21992.420701245392</v>
      </c>
      <c r="CA271" s="4"/>
    </row>
    <row r="272" spans="1:79">
      <c r="A272" s="1" t="str">
        <f t="shared" si="2840"/>
        <v/>
      </c>
      <c r="B272" s="1">
        <f t="shared" si="3505"/>
        <v>266</v>
      </c>
      <c r="C272" s="13">
        <f t="shared" si="3519"/>
        <v>0</v>
      </c>
      <c r="D272" s="2">
        <f t="shared" si="3520"/>
        <v>0</v>
      </c>
      <c r="E272" s="15">
        <f t="shared" si="3490"/>
        <v>0</v>
      </c>
      <c r="F272" s="15">
        <f t="shared" si="2997"/>
        <v>0</v>
      </c>
      <c r="G272" s="21">
        <f t="shared" si="2998"/>
        <v>0</v>
      </c>
      <c r="H272" s="19">
        <f>'rent cash flow (do not modify)'!D271</f>
        <v>37000</v>
      </c>
      <c r="I272" s="22">
        <f>'rent cash flow (do not modify)'!E271</f>
        <v>37000</v>
      </c>
      <c r="J272" s="21">
        <f t="shared" si="3506"/>
        <v>6223.5792987546065</v>
      </c>
      <c r="K272" s="15">
        <f t="shared" si="3521"/>
        <v>416.66666666666669</v>
      </c>
      <c r="L272" s="15">
        <f t="shared" si="3522"/>
        <v>83.333333333333329</v>
      </c>
      <c r="M272" s="16">
        <f t="shared" si="3523"/>
        <v>166.66666666666666</v>
      </c>
      <c r="N272" s="15">
        <f t="shared" si="3524"/>
        <v>83.333333333333329</v>
      </c>
      <c r="O272" s="7">
        <f t="shared" si="2999"/>
        <v>10999.999999999998</v>
      </c>
      <c r="P272" s="15">
        <f t="shared" si="3491"/>
        <v>28966</v>
      </c>
      <c r="Q272" s="21">
        <f t="shared" si="3492"/>
        <v>21992.420701245392</v>
      </c>
      <c r="R272" s="4"/>
      <c r="S272" s="6">
        <f t="shared" si="3525"/>
        <v>8365.583333333363</v>
      </c>
      <c r="T272" s="10"/>
      <c r="U272" s="6">
        <f t="shared" si="3525"/>
        <v>8365.583333333363</v>
      </c>
      <c r="W272" s="6">
        <f t="shared" si="3525"/>
        <v>8365.583333333363</v>
      </c>
      <c r="Y272" s="6">
        <f t="shared" si="3526"/>
        <v>8365.583333333363</v>
      </c>
      <c r="AA272" s="6">
        <f t="shared" ref="AA272:AC272" si="3619">AA271+(365/12)</f>
        <v>8365.583333333363</v>
      </c>
      <c r="AC272" s="6">
        <f t="shared" si="3619"/>
        <v>8365.583333333363</v>
      </c>
      <c r="AE272" s="6">
        <f t="shared" ref="AE272:AG272" si="3620">AE271+(365/12)</f>
        <v>8365.583333333363</v>
      </c>
      <c r="AG272" s="6">
        <f t="shared" si="3620"/>
        <v>8365.583333333363</v>
      </c>
      <c r="AI272" s="6">
        <f t="shared" ref="AI272:AK272" si="3621">AI271+(365/12)</f>
        <v>8365.583333333363</v>
      </c>
      <c r="AK272" s="6">
        <f t="shared" si="3621"/>
        <v>8365.583333333363</v>
      </c>
      <c r="AM272" s="6">
        <f t="shared" ref="AM272:AO272" si="3622">AM271+(365/12)</f>
        <v>8365.583333333363</v>
      </c>
      <c r="AO272" s="6">
        <f t="shared" si="3622"/>
        <v>8365.583333333363</v>
      </c>
      <c r="AQ272" s="6">
        <f t="shared" ref="AQ272:AS272" si="3623">AQ271+(365/12)</f>
        <v>8365.583333333363</v>
      </c>
      <c r="AS272" s="6">
        <f t="shared" si="3623"/>
        <v>8365.583333333363</v>
      </c>
      <c r="AU272" s="6">
        <f t="shared" ref="AU272:AW272" si="3624">AU271+(365/12)</f>
        <v>8365.583333333363</v>
      </c>
      <c r="AW272" s="6">
        <f t="shared" si="3624"/>
        <v>8365.583333333363</v>
      </c>
      <c r="AY272" s="6">
        <f t="shared" ref="AY272:BA272" si="3625">AY271+(365/12)</f>
        <v>8365.583333333363</v>
      </c>
      <c r="BA272" s="6">
        <f t="shared" si="3625"/>
        <v>8365.583333333363</v>
      </c>
      <c r="BC272" s="6">
        <f t="shared" ref="BC272:BE272" si="3626">BC271+(365/12)</f>
        <v>8365.583333333363</v>
      </c>
      <c r="BE272" s="6">
        <f t="shared" si="3626"/>
        <v>8365.583333333363</v>
      </c>
      <c r="BG272" s="6">
        <f t="shared" ref="BG272:BI272" si="3627">BG271+(365/12)</f>
        <v>8365.583333333363</v>
      </c>
      <c r="BI272" s="6">
        <f t="shared" si="3627"/>
        <v>8365.583333333363</v>
      </c>
      <c r="BK272" s="6">
        <f t="shared" ref="BK272:BM272" si="3628">BK271+(365/12)</f>
        <v>8365.583333333363</v>
      </c>
      <c r="BL272" s="11">
        <f t="shared" si="3609"/>
        <v>21992.420701245392</v>
      </c>
      <c r="BM272" s="6">
        <f t="shared" si="3628"/>
        <v>8365.583333333363</v>
      </c>
      <c r="BN272" s="11">
        <f t="shared" si="3610"/>
        <v>21992.420701245392</v>
      </c>
      <c r="BO272" s="6">
        <f t="shared" ref="BO272:BQ272" si="3629">BO271+(365/12)</f>
        <v>8365.583333333363</v>
      </c>
      <c r="BP272" s="11">
        <f t="shared" si="3612"/>
        <v>21992.420701245392</v>
      </c>
      <c r="BQ272" s="6">
        <f t="shared" si="3629"/>
        <v>8365.583333333363</v>
      </c>
      <c r="BR272" s="11">
        <f t="shared" si="3613"/>
        <v>21992.420701245392</v>
      </c>
      <c r="BS272" s="6">
        <f t="shared" ref="BS272:BU272" si="3630">BS271+(365/12)</f>
        <v>8365.583333333363</v>
      </c>
      <c r="BT272" s="11">
        <f t="shared" si="3615"/>
        <v>21992.420701245392</v>
      </c>
      <c r="BU272" s="6">
        <f t="shared" si="3630"/>
        <v>8365.583333333363</v>
      </c>
      <c r="BV272" s="11">
        <f t="shared" si="3616"/>
        <v>21992.420701245392</v>
      </c>
      <c r="BW272" s="6">
        <f t="shared" si="3453"/>
        <v>8365.583333333363</v>
      </c>
      <c r="BX272" s="11">
        <f t="shared" si="3617"/>
        <v>21992.420701245392</v>
      </c>
      <c r="BY272" s="82">
        <f t="shared" si="3453"/>
        <v>8365.583333333363</v>
      </c>
      <c r="BZ272" s="11">
        <f t="shared" si="3618"/>
        <v>21992.420701245392</v>
      </c>
      <c r="CA272" s="4"/>
    </row>
    <row r="273" spans="1:79">
      <c r="A273" s="1" t="str">
        <f t="shared" si="2840"/>
        <v/>
      </c>
      <c r="B273" s="1">
        <f t="shared" si="3505"/>
        <v>267</v>
      </c>
      <c r="C273" s="13">
        <f t="shared" si="3519"/>
        <v>0</v>
      </c>
      <c r="D273" s="2">
        <f t="shared" si="3520"/>
        <v>0</v>
      </c>
      <c r="E273" s="15">
        <f t="shared" si="3490"/>
        <v>0</v>
      </c>
      <c r="F273" s="15">
        <f t="shared" si="2997"/>
        <v>0</v>
      </c>
      <c r="G273" s="21">
        <f t="shared" si="2998"/>
        <v>0</v>
      </c>
      <c r="H273" s="19">
        <f>'rent cash flow (do not modify)'!D272</f>
        <v>37000</v>
      </c>
      <c r="I273" s="22">
        <f>'rent cash flow (do not modify)'!E272</f>
        <v>37000</v>
      </c>
      <c r="J273" s="21">
        <f t="shared" si="3506"/>
        <v>6223.5792987546065</v>
      </c>
      <c r="K273" s="15">
        <f t="shared" si="3521"/>
        <v>416.66666666666669</v>
      </c>
      <c r="L273" s="15">
        <f t="shared" si="3522"/>
        <v>83.333333333333329</v>
      </c>
      <c r="M273" s="16">
        <f t="shared" si="3523"/>
        <v>166.66666666666666</v>
      </c>
      <c r="N273" s="15">
        <f t="shared" si="3524"/>
        <v>83.333333333333329</v>
      </c>
      <c r="O273" s="7">
        <f t="shared" si="2999"/>
        <v>10999.999999999998</v>
      </c>
      <c r="P273" s="15">
        <f t="shared" si="3491"/>
        <v>28966</v>
      </c>
      <c r="Q273" s="21">
        <f t="shared" si="3492"/>
        <v>21992.420701245392</v>
      </c>
      <c r="R273" s="4"/>
      <c r="S273" s="6">
        <f t="shared" si="3525"/>
        <v>8396.0000000000291</v>
      </c>
      <c r="T273" s="10"/>
      <c r="U273" s="6">
        <f t="shared" si="3525"/>
        <v>8396.0000000000291</v>
      </c>
      <c r="W273" s="6">
        <f t="shared" si="3525"/>
        <v>8396.0000000000291</v>
      </c>
      <c r="Y273" s="6">
        <f t="shared" si="3526"/>
        <v>8396.0000000000291</v>
      </c>
      <c r="AA273" s="6">
        <f t="shared" ref="AA273:AC273" si="3631">AA272+(365/12)</f>
        <v>8396.0000000000291</v>
      </c>
      <c r="AC273" s="6">
        <f t="shared" si="3631"/>
        <v>8396.0000000000291</v>
      </c>
      <c r="AE273" s="6">
        <f t="shared" ref="AE273:AG273" si="3632">AE272+(365/12)</f>
        <v>8396.0000000000291</v>
      </c>
      <c r="AG273" s="6">
        <f t="shared" si="3632"/>
        <v>8396.0000000000291</v>
      </c>
      <c r="AI273" s="6">
        <f t="shared" ref="AI273:AK273" si="3633">AI272+(365/12)</f>
        <v>8396.0000000000291</v>
      </c>
      <c r="AK273" s="6">
        <f t="shared" si="3633"/>
        <v>8396.0000000000291</v>
      </c>
      <c r="AM273" s="6">
        <f t="shared" ref="AM273:AO273" si="3634">AM272+(365/12)</f>
        <v>8396.0000000000291</v>
      </c>
      <c r="AO273" s="6">
        <f t="shared" si="3634"/>
        <v>8396.0000000000291</v>
      </c>
      <c r="AQ273" s="6">
        <f t="shared" ref="AQ273:AS273" si="3635">AQ272+(365/12)</f>
        <v>8396.0000000000291</v>
      </c>
      <c r="AS273" s="6">
        <f t="shared" si="3635"/>
        <v>8396.0000000000291</v>
      </c>
      <c r="AU273" s="6">
        <f t="shared" ref="AU273:AW273" si="3636">AU272+(365/12)</f>
        <v>8396.0000000000291</v>
      </c>
      <c r="AW273" s="6">
        <f t="shared" si="3636"/>
        <v>8396.0000000000291</v>
      </c>
      <c r="AY273" s="6">
        <f t="shared" ref="AY273:BA273" si="3637">AY272+(365/12)</f>
        <v>8396.0000000000291</v>
      </c>
      <c r="BA273" s="6">
        <f t="shared" si="3637"/>
        <v>8396.0000000000291</v>
      </c>
      <c r="BC273" s="6">
        <f t="shared" ref="BC273:BE273" si="3638">BC272+(365/12)</f>
        <v>8396.0000000000291</v>
      </c>
      <c r="BE273" s="6">
        <f t="shared" si="3638"/>
        <v>8396.0000000000291</v>
      </c>
      <c r="BG273" s="6">
        <f t="shared" ref="BG273:BI273" si="3639">BG272+(365/12)</f>
        <v>8396.0000000000291</v>
      </c>
      <c r="BI273" s="6">
        <f t="shared" si="3639"/>
        <v>8396.0000000000291</v>
      </c>
      <c r="BK273" s="6">
        <f t="shared" ref="BK273:BM273" si="3640">BK272+(365/12)</f>
        <v>8396.0000000000291</v>
      </c>
      <c r="BL273" s="11">
        <f t="shared" si="3609"/>
        <v>21992.420701245392</v>
      </c>
      <c r="BM273" s="6">
        <f t="shared" si="3640"/>
        <v>8396.0000000000291</v>
      </c>
      <c r="BN273" s="11">
        <f t="shared" si="3610"/>
        <v>21992.420701245392</v>
      </c>
      <c r="BO273" s="6">
        <f t="shared" ref="BO273:BQ273" si="3641">BO272+(365/12)</f>
        <v>8396.0000000000291</v>
      </c>
      <c r="BP273" s="11">
        <f t="shared" si="3612"/>
        <v>21992.420701245392</v>
      </c>
      <c r="BQ273" s="6">
        <f t="shared" si="3641"/>
        <v>8396.0000000000291</v>
      </c>
      <c r="BR273" s="11">
        <f t="shared" si="3613"/>
        <v>21992.420701245392</v>
      </c>
      <c r="BS273" s="6">
        <f t="shared" ref="BS273:BU273" si="3642">BS272+(365/12)</f>
        <v>8396.0000000000291</v>
      </c>
      <c r="BT273" s="11">
        <f t="shared" si="3615"/>
        <v>21992.420701245392</v>
      </c>
      <c r="BU273" s="6">
        <f t="shared" si="3642"/>
        <v>8396.0000000000291</v>
      </c>
      <c r="BV273" s="11">
        <f t="shared" si="3616"/>
        <v>21992.420701245392</v>
      </c>
      <c r="BW273" s="6">
        <f t="shared" si="3453"/>
        <v>8396.0000000000291</v>
      </c>
      <c r="BX273" s="11">
        <f t="shared" si="3617"/>
        <v>21992.420701245392</v>
      </c>
      <c r="BY273" s="82">
        <f t="shared" si="3453"/>
        <v>8396.0000000000291</v>
      </c>
      <c r="BZ273" s="11">
        <f t="shared" si="3618"/>
        <v>21992.420701245392</v>
      </c>
      <c r="CA273" s="4"/>
    </row>
    <row r="274" spans="1:79">
      <c r="A274" s="1" t="str">
        <f t="shared" si="2840"/>
        <v/>
      </c>
      <c r="B274" s="1">
        <f t="shared" si="3505"/>
        <v>268</v>
      </c>
      <c r="C274" s="13">
        <f t="shared" si="3519"/>
        <v>0</v>
      </c>
      <c r="D274" s="2">
        <f t="shared" si="3520"/>
        <v>0</v>
      </c>
      <c r="E274" s="15">
        <f t="shared" si="3490"/>
        <v>0</v>
      </c>
      <c r="F274" s="15">
        <f t="shared" si="2997"/>
        <v>0</v>
      </c>
      <c r="G274" s="21">
        <f t="shared" si="2998"/>
        <v>0</v>
      </c>
      <c r="H274" s="19">
        <f>'rent cash flow (do not modify)'!D273</f>
        <v>37000</v>
      </c>
      <c r="I274" s="22">
        <f>'rent cash flow (do not modify)'!E273</f>
        <v>37000</v>
      </c>
      <c r="J274" s="21">
        <f t="shared" si="3506"/>
        <v>6223.5792987546065</v>
      </c>
      <c r="K274" s="15">
        <f t="shared" si="3521"/>
        <v>416.66666666666669</v>
      </c>
      <c r="L274" s="15">
        <f t="shared" si="3522"/>
        <v>83.333333333333329</v>
      </c>
      <c r="M274" s="16">
        <f t="shared" si="3523"/>
        <v>166.66666666666666</v>
      </c>
      <c r="N274" s="15">
        <f t="shared" si="3524"/>
        <v>83.333333333333329</v>
      </c>
      <c r="O274" s="7">
        <f t="shared" si="2999"/>
        <v>10999.999999999998</v>
      </c>
      <c r="P274" s="15">
        <f t="shared" si="3491"/>
        <v>28966</v>
      </c>
      <c r="Q274" s="21">
        <f t="shared" si="3492"/>
        <v>21992.420701245392</v>
      </c>
      <c r="R274" s="4"/>
      <c r="S274" s="6">
        <f t="shared" si="3525"/>
        <v>8426.4166666666952</v>
      </c>
      <c r="T274" s="10"/>
      <c r="U274" s="6">
        <f t="shared" si="3525"/>
        <v>8426.4166666666952</v>
      </c>
      <c r="W274" s="6">
        <f t="shared" si="3525"/>
        <v>8426.4166666666952</v>
      </c>
      <c r="Y274" s="6">
        <f t="shared" si="3526"/>
        <v>8426.4166666666952</v>
      </c>
      <c r="AA274" s="6">
        <f t="shared" ref="AA274:AC274" si="3643">AA273+(365/12)</f>
        <v>8426.4166666666952</v>
      </c>
      <c r="AC274" s="6">
        <f t="shared" si="3643"/>
        <v>8426.4166666666952</v>
      </c>
      <c r="AE274" s="6">
        <f t="shared" ref="AE274:AG274" si="3644">AE273+(365/12)</f>
        <v>8426.4166666666952</v>
      </c>
      <c r="AG274" s="6">
        <f t="shared" si="3644"/>
        <v>8426.4166666666952</v>
      </c>
      <c r="AI274" s="6">
        <f t="shared" ref="AI274:AK274" si="3645">AI273+(365/12)</f>
        <v>8426.4166666666952</v>
      </c>
      <c r="AK274" s="6">
        <f t="shared" si="3645"/>
        <v>8426.4166666666952</v>
      </c>
      <c r="AM274" s="6">
        <f t="shared" ref="AM274:AO274" si="3646">AM273+(365/12)</f>
        <v>8426.4166666666952</v>
      </c>
      <c r="AO274" s="6">
        <f t="shared" si="3646"/>
        <v>8426.4166666666952</v>
      </c>
      <c r="AQ274" s="6">
        <f t="shared" ref="AQ274:AS274" si="3647">AQ273+(365/12)</f>
        <v>8426.4166666666952</v>
      </c>
      <c r="AS274" s="6">
        <f t="shared" si="3647"/>
        <v>8426.4166666666952</v>
      </c>
      <c r="AU274" s="6">
        <f t="shared" ref="AU274:AW274" si="3648">AU273+(365/12)</f>
        <v>8426.4166666666952</v>
      </c>
      <c r="AW274" s="6">
        <f t="shared" si="3648"/>
        <v>8426.4166666666952</v>
      </c>
      <c r="AY274" s="6">
        <f t="shared" ref="AY274:BA274" si="3649">AY273+(365/12)</f>
        <v>8426.4166666666952</v>
      </c>
      <c r="BA274" s="6">
        <f t="shared" si="3649"/>
        <v>8426.4166666666952</v>
      </c>
      <c r="BC274" s="6">
        <f t="shared" ref="BC274:BE274" si="3650">BC273+(365/12)</f>
        <v>8426.4166666666952</v>
      </c>
      <c r="BE274" s="6">
        <f t="shared" si="3650"/>
        <v>8426.4166666666952</v>
      </c>
      <c r="BG274" s="6">
        <f t="shared" ref="BG274:BI274" si="3651">BG273+(365/12)</f>
        <v>8426.4166666666952</v>
      </c>
      <c r="BI274" s="6">
        <f t="shared" si="3651"/>
        <v>8426.4166666666952</v>
      </c>
      <c r="BK274" s="6">
        <f t="shared" ref="BK274:BM274" si="3652">BK273+(365/12)</f>
        <v>8426.4166666666952</v>
      </c>
      <c r="BL274" s="11">
        <f t="shared" si="3609"/>
        <v>21992.420701245392</v>
      </c>
      <c r="BM274" s="6">
        <f t="shared" si="3652"/>
        <v>8426.4166666666952</v>
      </c>
      <c r="BN274" s="11">
        <f t="shared" si="3610"/>
        <v>21992.420701245392</v>
      </c>
      <c r="BO274" s="6">
        <f t="shared" ref="BO274:BQ274" si="3653">BO273+(365/12)</f>
        <v>8426.4166666666952</v>
      </c>
      <c r="BP274" s="11">
        <f t="shared" si="3612"/>
        <v>21992.420701245392</v>
      </c>
      <c r="BQ274" s="6">
        <f t="shared" si="3653"/>
        <v>8426.4166666666952</v>
      </c>
      <c r="BR274" s="11">
        <f t="shared" si="3613"/>
        <v>21992.420701245392</v>
      </c>
      <c r="BS274" s="6">
        <f t="shared" ref="BS274:BU274" si="3654">BS273+(365/12)</f>
        <v>8426.4166666666952</v>
      </c>
      <c r="BT274" s="11">
        <f t="shared" si="3615"/>
        <v>21992.420701245392</v>
      </c>
      <c r="BU274" s="6">
        <f t="shared" si="3654"/>
        <v>8426.4166666666952</v>
      </c>
      <c r="BV274" s="11">
        <f t="shared" si="3616"/>
        <v>21992.420701245392</v>
      </c>
      <c r="BW274" s="6">
        <f t="shared" si="3453"/>
        <v>8426.4166666666952</v>
      </c>
      <c r="BX274" s="11">
        <f t="shared" si="3617"/>
        <v>21992.420701245392</v>
      </c>
      <c r="BY274" s="82">
        <f t="shared" si="3453"/>
        <v>8426.4166666666952</v>
      </c>
      <c r="BZ274" s="11">
        <f t="shared" si="3618"/>
        <v>21992.420701245392</v>
      </c>
      <c r="CA274" s="4"/>
    </row>
    <row r="275" spans="1:79">
      <c r="A275" s="1" t="str">
        <f t="shared" si="2840"/>
        <v/>
      </c>
      <c r="B275" s="1">
        <f t="shared" si="3505"/>
        <v>269</v>
      </c>
      <c r="C275" s="13">
        <f t="shared" si="3519"/>
        <v>0</v>
      </c>
      <c r="D275" s="2">
        <f t="shared" si="3520"/>
        <v>0</v>
      </c>
      <c r="E275" s="15">
        <f t="shared" si="3490"/>
        <v>0</v>
      </c>
      <c r="F275" s="15">
        <f t="shared" si="2997"/>
        <v>0</v>
      </c>
      <c r="G275" s="21">
        <f t="shared" si="2998"/>
        <v>0</v>
      </c>
      <c r="H275" s="19">
        <f>'rent cash flow (do not modify)'!D274</f>
        <v>37000</v>
      </c>
      <c r="I275" s="22">
        <f>'rent cash flow (do not modify)'!E274</f>
        <v>37000</v>
      </c>
      <c r="J275" s="21">
        <f t="shared" si="3506"/>
        <v>6223.5792987546065</v>
      </c>
      <c r="K275" s="15">
        <f t="shared" si="3521"/>
        <v>416.66666666666669</v>
      </c>
      <c r="L275" s="15">
        <f t="shared" si="3522"/>
        <v>83.333333333333329</v>
      </c>
      <c r="M275" s="16">
        <f t="shared" si="3523"/>
        <v>166.66666666666666</v>
      </c>
      <c r="N275" s="15">
        <f t="shared" si="3524"/>
        <v>83.333333333333329</v>
      </c>
      <c r="O275" s="7">
        <f t="shared" si="2999"/>
        <v>10999.999999999998</v>
      </c>
      <c r="P275" s="15">
        <f t="shared" si="3491"/>
        <v>28966</v>
      </c>
      <c r="Q275" s="21">
        <f t="shared" si="3492"/>
        <v>21992.420701245392</v>
      </c>
      <c r="R275" s="4"/>
      <c r="S275" s="6">
        <f t="shared" si="3525"/>
        <v>8456.8333333333612</v>
      </c>
      <c r="T275" s="10"/>
      <c r="U275" s="6">
        <f t="shared" si="3525"/>
        <v>8456.8333333333612</v>
      </c>
      <c r="W275" s="6">
        <f t="shared" si="3525"/>
        <v>8456.8333333333612</v>
      </c>
      <c r="Y275" s="6">
        <f t="shared" si="3526"/>
        <v>8456.8333333333612</v>
      </c>
      <c r="AA275" s="6">
        <f t="shared" ref="AA275:AC275" si="3655">AA274+(365/12)</f>
        <v>8456.8333333333612</v>
      </c>
      <c r="AC275" s="6">
        <f t="shared" si="3655"/>
        <v>8456.8333333333612</v>
      </c>
      <c r="AE275" s="6">
        <f t="shared" ref="AE275:AG275" si="3656">AE274+(365/12)</f>
        <v>8456.8333333333612</v>
      </c>
      <c r="AG275" s="6">
        <f t="shared" si="3656"/>
        <v>8456.8333333333612</v>
      </c>
      <c r="AI275" s="6">
        <f t="shared" ref="AI275:AK275" si="3657">AI274+(365/12)</f>
        <v>8456.8333333333612</v>
      </c>
      <c r="AK275" s="6">
        <f t="shared" si="3657"/>
        <v>8456.8333333333612</v>
      </c>
      <c r="AM275" s="6">
        <f t="shared" ref="AM275:AO275" si="3658">AM274+(365/12)</f>
        <v>8456.8333333333612</v>
      </c>
      <c r="AO275" s="6">
        <f t="shared" si="3658"/>
        <v>8456.8333333333612</v>
      </c>
      <c r="AQ275" s="6">
        <f t="shared" ref="AQ275:AS275" si="3659">AQ274+(365/12)</f>
        <v>8456.8333333333612</v>
      </c>
      <c r="AS275" s="6">
        <f t="shared" si="3659"/>
        <v>8456.8333333333612</v>
      </c>
      <c r="AU275" s="6">
        <f t="shared" ref="AU275:AW275" si="3660">AU274+(365/12)</f>
        <v>8456.8333333333612</v>
      </c>
      <c r="AW275" s="6">
        <f t="shared" si="3660"/>
        <v>8456.8333333333612</v>
      </c>
      <c r="AY275" s="6">
        <f t="shared" ref="AY275:BA275" si="3661">AY274+(365/12)</f>
        <v>8456.8333333333612</v>
      </c>
      <c r="BA275" s="6">
        <f t="shared" si="3661"/>
        <v>8456.8333333333612</v>
      </c>
      <c r="BC275" s="6">
        <f t="shared" ref="BC275:BE275" si="3662">BC274+(365/12)</f>
        <v>8456.8333333333612</v>
      </c>
      <c r="BE275" s="6">
        <f t="shared" si="3662"/>
        <v>8456.8333333333612</v>
      </c>
      <c r="BG275" s="6">
        <f t="shared" ref="BG275:BI275" si="3663">BG274+(365/12)</f>
        <v>8456.8333333333612</v>
      </c>
      <c r="BI275" s="6">
        <f t="shared" si="3663"/>
        <v>8456.8333333333612</v>
      </c>
      <c r="BK275" s="6">
        <f t="shared" ref="BK275:BM275" si="3664">BK274+(365/12)</f>
        <v>8456.8333333333612</v>
      </c>
      <c r="BL275" s="11">
        <f t="shared" si="3609"/>
        <v>21992.420701245392</v>
      </c>
      <c r="BM275" s="6">
        <f t="shared" si="3664"/>
        <v>8456.8333333333612</v>
      </c>
      <c r="BN275" s="11">
        <f t="shared" si="3610"/>
        <v>21992.420701245392</v>
      </c>
      <c r="BO275" s="6">
        <f t="shared" ref="BO275:BQ275" si="3665">BO274+(365/12)</f>
        <v>8456.8333333333612</v>
      </c>
      <c r="BP275" s="11">
        <f t="shared" si="3612"/>
        <v>21992.420701245392</v>
      </c>
      <c r="BQ275" s="6">
        <f t="shared" si="3665"/>
        <v>8456.8333333333612</v>
      </c>
      <c r="BR275" s="11">
        <f t="shared" si="3613"/>
        <v>21992.420701245392</v>
      </c>
      <c r="BS275" s="6">
        <f t="shared" ref="BS275:BU275" si="3666">BS274+(365/12)</f>
        <v>8456.8333333333612</v>
      </c>
      <c r="BT275" s="11">
        <f t="shared" si="3615"/>
        <v>21992.420701245392</v>
      </c>
      <c r="BU275" s="6">
        <f t="shared" si="3666"/>
        <v>8456.8333333333612</v>
      </c>
      <c r="BV275" s="11">
        <f t="shared" si="3616"/>
        <v>21992.420701245392</v>
      </c>
      <c r="BW275" s="6">
        <f t="shared" si="3453"/>
        <v>8456.8333333333612</v>
      </c>
      <c r="BX275" s="11">
        <f t="shared" si="3617"/>
        <v>21992.420701245392</v>
      </c>
      <c r="BY275" s="82">
        <f t="shared" si="3453"/>
        <v>8456.8333333333612</v>
      </c>
      <c r="BZ275" s="11">
        <f t="shared" si="3618"/>
        <v>21992.420701245392</v>
      </c>
      <c r="CA275" s="4"/>
    </row>
    <row r="276" spans="1:79">
      <c r="A276" s="1" t="str">
        <f t="shared" ref="A276:A339" si="3667">IF(INT(B275/12)-(B275/12)=0,INT(B275/12)+1,"")</f>
        <v/>
      </c>
      <c r="B276" s="1">
        <f t="shared" si="3505"/>
        <v>270</v>
      </c>
      <c r="C276" s="13">
        <f t="shared" si="3519"/>
        <v>0</v>
      </c>
      <c r="D276" s="2">
        <f t="shared" si="3520"/>
        <v>0</v>
      </c>
      <c r="E276" s="15">
        <f t="shared" si="3490"/>
        <v>0</v>
      </c>
      <c r="F276" s="15">
        <f t="shared" si="2997"/>
        <v>0</v>
      </c>
      <c r="G276" s="21">
        <f t="shared" si="2998"/>
        <v>0</v>
      </c>
      <c r="H276" s="19">
        <f>'rent cash flow (do not modify)'!D275</f>
        <v>37000</v>
      </c>
      <c r="I276" s="22">
        <f>'rent cash flow (do not modify)'!E275</f>
        <v>37000</v>
      </c>
      <c r="J276" s="21">
        <f t="shared" si="3506"/>
        <v>6223.5792987546065</v>
      </c>
      <c r="K276" s="15">
        <f t="shared" si="3521"/>
        <v>416.66666666666669</v>
      </c>
      <c r="L276" s="15">
        <f t="shared" si="3522"/>
        <v>83.333333333333329</v>
      </c>
      <c r="M276" s="16">
        <f t="shared" si="3523"/>
        <v>166.66666666666666</v>
      </c>
      <c r="N276" s="15">
        <f t="shared" si="3524"/>
        <v>83.333333333333329</v>
      </c>
      <c r="O276" s="7">
        <f t="shared" si="2999"/>
        <v>10999.999999999998</v>
      </c>
      <c r="P276" s="15">
        <f t="shared" si="3491"/>
        <v>28966</v>
      </c>
      <c r="Q276" s="21">
        <f t="shared" si="3492"/>
        <v>21992.420701245392</v>
      </c>
      <c r="R276" s="4"/>
      <c r="S276" s="6">
        <f t="shared" si="3525"/>
        <v>8487.2500000000273</v>
      </c>
      <c r="T276" s="10"/>
      <c r="U276" s="6">
        <f t="shared" si="3525"/>
        <v>8487.2500000000273</v>
      </c>
      <c r="W276" s="6">
        <f t="shared" si="3525"/>
        <v>8487.2500000000273</v>
      </c>
      <c r="Y276" s="6">
        <f t="shared" si="3526"/>
        <v>8487.2500000000273</v>
      </c>
      <c r="AA276" s="6">
        <f t="shared" ref="AA276:AC276" si="3668">AA275+(365/12)</f>
        <v>8487.2500000000273</v>
      </c>
      <c r="AC276" s="6">
        <f t="shared" si="3668"/>
        <v>8487.2500000000273</v>
      </c>
      <c r="AE276" s="6">
        <f t="shared" ref="AE276:AG276" si="3669">AE275+(365/12)</f>
        <v>8487.2500000000273</v>
      </c>
      <c r="AG276" s="6">
        <f t="shared" si="3669"/>
        <v>8487.2500000000273</v>
      </c>
      <c r="AI276" s="6">
        <f t="shared" ref="AI276:AK276" si="3670">AI275+(365/12)</f>
        <v>8487.2500000000273</v>
      </c>
      <c r="AK276" s="6">
        <f t="shared" si="3670"/>
        <v>8487.2500000000273</v>
      </c>
      <c r="AM276" s="6">
        <f t="shared" ref="AM276:AO276" si="3671">AM275+(365/12)</f>
        <v>8487.2500000000273</v>
      </c>
      <c r="AO276" s="6">
        <f t="shared" si="3671"/>
        <v>8487.2500000000273</v>
      </c>
      <c r="AQ276" s="6">
        <f t="shared" ref="AQ276:AS276" si="3672">AQ275+(365/12)</f>
        <v>8487.2500000000273</v>
      </c>
      <c r="AS276" s="6">
        <f t="shared" si="3672"/>
        <v>8487.2500000000273</v>
      </c>
      <c r="AU276" s="6">
        <f t="shared" ref="AU276:AW276" si="3673">AU275+(365/12)</f>
        <v>8487.2500000000273</v>
      </c>
      <c r="AW276" s="6">
        <f t="shared" si="3673"/>
        <v>8487.2500000000273</v>
      </c>
      <c r="AY276" s="6">
        <f t="shared" ref="AY276:BA276" si="3674">AY275+(365/12)</f>
        <v>8487.2500000000273</v>
      </c>
      <c r="BA276" s="6">
        <f t="shared" si="3674"/>
        <v>8487.2500000000273</v>
      </c>
      <c r="BC276" s="6">
        <f t="shared" ref="BC276:BE276" si="3675">BC275+(365/12)</f>
        <v>8487.2500000000273</v>
      </c>
      <c r="BE276" s="6">
        <f t="shared" si="3675"/>
        <v>8487.2500000000273</v>
      </c>
      <c r="BG276" s="6">
        <f t="shared" ref="BG276:BI276" si="3676">BG275+(365/12)</f>
        <v>8487.2500000000273</v>
      </c>
      <c r="BI276" s="6">
        <f t="shared" si="3676"/>
        <v>8487.2500000000273</v>
      </c>
      <c r="BK276" s="6">
        <f t="shared" ref="BK276:BM276" si="3677">BK275+(365/12)</f>
        <v>8487.2500000000273</v>
      </c>
      <c r="BL276" s="11">
        <f t="shared" si="3609"/>
        <v>21992.420701245392</v>
      </c>
      <c r="BM276" s="6">
        <f t="shared" si="3677"/>
        <v>8487.2500000000273</v>
      </c>
      <c r="BN276" s="11">
        <f t="shared" si="3610"/>
        <v>21992.420701245392</v>
      </c>
      <c r="BO276" s="6">
        <f t="shared" ref="BO276:BQ276" si="3678">BO275+(365/12)</f>
        <v>8487.2500000000273</v>
      </c>
      <c r="BP276" s="11">
        <f t="shared" si="3612"/>
        <v>21992.420701245392</v>
      </c>
      <c r="BQ276" s="6">
        <f t="shared" si="3678"/>
        <v>8487.2500000000273</v>
      </c>
      <c r="BR276" s="11">
        <f t="shared" si="3613"/>
        <v>21992.420701245392</v>
      </c>
      <c r="BS276" s="6">
        <f t="shared" ref="BS276:BU276" si="3679">BS275+(365/12)</f>
        <v>8487.2500000000273</v>
      </c>
      <c r="BT276" s="11">
        <f t="shared" si="3615"/>
        <v>21992.420701245392</v>
      </c>
      <c r="BU276" s="6">
        <f t="shared" si="3679"/>
        <v>8487.2500000000273</v>
      </c>
      <c r="BV276" s="11">
        <f t="shared" si="3616"/>
        <v>21992.420701245392</v>
      </c>
      <c r="BW276" s="6">
        <f t="shared" si="3453"/>
        <v>8487.2500000000273</v>
      </c>
      <c r="BX276" s="11">
        <f t="shared" si="3617"/>
        <v>21992.420701245392</v>
      </c>
      <c r="BY276" s="82">
        <f t="shared" si="3453"/>
        <v>8487.2500000000273</v>
      </c>
      <c r="BZ276" s="11">
        <f t="shared" si="3618"/>
        <v>21992.420701245392</v>
      </c>
      <c r="CA276" s="4"/>
    </row>
    <row r="277" spans="1:79">
      <c r="A277" s="1" t="str">
        <f t="shared" si="3667"/>
        <v/>
      </c>
      <c r="B277" s="1">
        <f t="shared" si="3505"/>
        <v>271</v>
      </c>
      <c r="C277" s="13">
        <f t="shared" si="3519"/>
        <v>0</v>
      </c>
      <c r="D277" s="2">
        <f t="shared" si="3520"/>
        <v>0</v>
      </c>
      <c r="E277" s="15">
        <f t="shared" si="3490"/>
        <v>0</v>
      </c>
      <c r="F277" s="15">
        <f t="shared" si="2997"/>
        <v>0</v>
      </c>
      <c r="G277" s="21">
        <f t="shared" si="2998"/>
        <v>0</v>
      </c>
      <c r="H277" s="19">
        <f>'rent cash flow (do not modify)'!D276</f>
        <v>37000</v>
      </c>
      <c r="I277" s="22">
        <f>'rent cash flow (do not modify)'!E276</f>
        <v>37000</v>
      </c>
      <c r="J277" s="21">
        <f t="shared" si="3506"/>
        <v>6223.5792987546065</v>
      </c>
      <c r="K277" s="15">
        <f t="shared" si="3521"/>
        <v>416.66666666666669</v>
      </c>
      <c r="L277" s="15">
        <f t="shared" si="3522"/>
        <v>83.333333333333329</v>
      </c>
      <c r="M277" s="16">
        <f t="shared" si="3523"/>
        <v>166.66666666666666</v>
      </c>
      <c r="N277" s="15">
        <f t="shared" si="3524"/>
        <v>83.333333333333329</v>
      </c>
      <c r="O277" s="7">
        <f t="shared" si="2999"/>
        <v>10999.999999999998</v>
      </c>
      <c r="P277" s="15">
        <f t="shared" si="3491"/>
        <v>28966</v>
      </c>
      <c r="Q277" s="21">
        <f t="shared" si="3492"/>
        <v>21992.420701245392</v>
      </c>
      <c r="R277" s="4"/>
      <c r="S277" s="6">
        <f t="shared" si="3525"/>
        <v>8517.6666666666933</v>
      </c>
      <c r="T277" s="10"/>
      <c r="U277" s="6">
        <f t="shared" si="3525"/>
        <v>8517.6666666666933</v>
      </c>
      <c r="W277" s="6">
        <f t="shared" si="3525"/>
        <v>8517.6666666666933</v>
      </c>
      <c r="Y277" s="6">
        <f t="shared" si="3526"/>
        <v>8517.6666666666933</v>
      </c>
      <c r="AA277" s="6">
        <f t="shared" ref="AA277:AC277" si="3680">AA276+(365/12)</f>
        <v>8517.6666666666933</v>
      </c>
      <c r="AC277" s="6">
        <f t="shared" si="3680"/>
        <v>8517.6666666666933</v>
      </c>
      <c r="AE277" s="6">
        <f t="shared" ref="AE277:AG277" si="3681">AE276+(365/12)</f>
        <v>8517.6666666666933</v>
      </c>
      <c r="AG277" s="6">
        <f t="shared" si="3681"/>
        <v>8517.6666666666933</v>
      </c>
      <c r="AI277" s="6">
        <f t="shared" ref="AI277:AK277" si="3682">AI276+(365/12)</f>
        <v>8517.6666666666933</v>
      </c>
      <c r="AK277" s="6">
        <f t="shared" si="3682"/>
        <v>8517.6666666666933</v>
      </c>
      <c r="AM277" s="6">
        <f t="shared" ref="AM277:AO277" si="3683">AM276+(365/12)</f>
        <v>8517.6666666666933</v>
      </c>
      <c r="AO277" s="6">
        <f t="shared" si="3683"/>
        <v>8517.6666666666933</v>
      </c>
      <c r="AQ277" s="6">
        <f t="shared" ref="AQ277:AS277" si="3684">AQ276+(365/12)</f>
        <v>8517.6666666666933</v>
      </c>
      <c r="AS277" s="6">
        <f t="shared" si="3684"/>
        <v>8517.6666666666933</v>
      </c>
      <c r="AU277" s="6">
        <f t="shared" ref="AU277:AW277" si="3685">AU276+(365/12)</f>
        <v>8517.6666666666933</v>
      </c>
      <c r="AW277" s="6">
        <f t="shared" si="3685"/>
        <v>8517.6666666666933</v>
      </c>
      <c r="AY277" s="6">
        <f t="shared" ref="AY277:BA277" si="3686">AY276+(365/12)</f>
        <v>8517.6666666666933</v>
      </c>
      <c r="BA277" s="6">
        <f t="shared" si="3686"/>
        <v>8517.6666666666933</v>
      </c>
      <c r="BC277" s="6">
        <f t="shared" ref="BC277:BE277" si="3687">BC276+(365/12)</f>
        <v>8517.6666666666933</v>
      </c>
      <c r="BE277" s="6">
        <f t="shared" si="3687"/>
        <v>8517.6666666666933</v>
      </c>
      <c r="BG277" s="6">
        <f t="shared" ref="BG277:BI277" si="3688">BG276+(365/12)</f>
        <v>8517.6666666666933</v>
      </c>
      <c r="BI277" s="6">
        <f t="shared" si="3688"/>
        <v>8517.6666666666933</v>
      </c>
      <c r="BK277" s="6">
        <f t="shared" ref="BK277:BM277" si="3689">BK276+(365/12)</f>
        <v>8517.6666666666933</v>
      </c>
      <c r="BL277" s="11">
        <f t="shared" si="3609"/>
        <v>21992.420701245392</v>
      </c>
      <c r="BM277" s="6">
        <f t="shared" si="3689"/>
        <v>8517.6666666666933</v>
      </c>
      <c r="BN277" s="11">
        <f t="shared" si="3610"/>
        <v>21992.420701245392</v>
      </c>
      <c r="BO277" s="6">
        <f t="shared" ref="BO277:BQ277" si="3690">BO276+(365/12)</f>
        <v>8517.6666666666933</v>
      </c>
      <c r="BP277" s="11">
        <f t="shared" si="3612"/>
        <v>21992.420701245392</v>
      </c>
      <c r="BQ277" s="6">
        <f t="shared" si="3690"/>
        <v>8517.6666666666933</v>
      </c>
      <c r="BR277" s="11">
        <f t="shared" si="3613"/>
        <v>21992.420701245392</v>
      </c>
      <c r="BS277" s="6">
        <f t="shared" ref="BS277:BU277" si="3691">BS276+(365/12)</f>
        <v>8517.6666666666933</v>
      </c>
      <c r="BT277" s="11">
        <f t="shared" si="3615"/>
        <v>21992.420701245392</v>
      </c>
      <c r="BU277" s="6">
        <f t="shared" si="3691"/>
        <v>8517.6666666666933</v>
      </c>
      <c r="BV277" s="11">
        <f t="shared" si="3616"/>
        <v>21992.420701245392</v>
      </c>
      <c r="BW277" s="6">
        <f t="shared" si="3453"/>
        <v>8517.6666666666933</v>
      </c>
      <c r="BX277" s="11">
        <f t="shared" si="3617"/>
        <v>21992.420701245392</v>
      </c>
      <c r="BY277" s="82">
        <f t="shared" si="3453"/>
        <v>8517.6666666666933</v>
      </c>
      <c r="BZ277" s="11">
        <f t="shared" si="3618"/>
        <v>21992.420701245392</v>
      </c>
      <c r="CA277" s="4"/>
    </row>
    <row r="278" spans="1:79">
      <c r="A278" s="1" t="str">
        <f t="shared" si="3667"/>
        <v/>
      </c>
      <c r="B278" s="1">
        <f t="shared" si="3505"/>
        <v>272</v>
      </c>
      <c r="C278" s="13">
        <f t="shared" si="3519"/>
        <v>0</v>
      </c>
      <c r="D278" s="2">
        <f t="shared" si="3520"/>
        <v>0</v>
      </c>
      <c r="E278" s="15">
        <f t="shared" si="3490"/>
        <v>0</v>
      </c>
      <c r="F278" s="15">
        <f t="shared" si="2997"/>
        <v>0</v>
      </c>
      <c r="G278" s="21">
        <f t="shared" si="2998"/>
        <v>0</v>
      </c>
      <c r="H278" s="19">
        <f>'rent cash flow (do not modify)'!D277</f>
        <v>37000</v>
      </c>
      <c r="I278" s="22">
        <f>'rent cash flow (do not modify)'!E277</f>
        <v>37000</v>
      </c>
      <c r="J278" s="21">
        <f t="shared" si="3506"/>
        <v>6223.5792987546065</v>
      </c>
      <c r="K278" s="15">
        <f t="shared" si="3521"/>
        <v>416.66666666666669</v>
      </c>
      <c r="L278" s="15">
        <f t="shared" si="3522"/>
        <v>83.333333333333329</v>
      </c>
      <c r="M278" s="16">
        <f t="shared" si="3523"/>
        <v>166.66666666666666</v>
      </c>
      <c r="N278" s="15">
        <f t="shared" si="3524"/>
        <v>83.333333333333329</v>
      </c>
      <c r="O278" s="7">
        <f t="shared" si="2999"/>
        <v>10999.999999999998</v>
      </c>
      <c r="P278" s="15">
        <f t="shared" si="3491"/>
        <v>28966</v>
      </c>
      <c r="Q278" s="21">
        <f t="shared" si="3492"/>
        <v>21992.420701245392</v>
      </c>
      <c r="R278" s="4"/>
      <c r="S278" s="6">
        <f t="shared" si="3525"/>
        <v>8548.0833333333594</v>
      </c>
      <c r="T278" s="10"/>
      <c r="U278" s="6">
        <f t="shared" si="3525"/>
        <v>8548.0833333333594</v>
      </c>
      <c r="W278" s="6">
        <f t="shared" si="3525"/>
        <v>8548.0833333333594</v>
      </c>
      <c r="Y278" s="6">
        <f t="shared" si="3526"/>
        <v>8548.0833333333594</v>
      </c>
      <c r="AA278" s="6">
        <f t="shared" ref="AA278:AC278" si="3692">AA277+(365/12)</f>
        <v>8548.0833333333594</v>
      </c>
      <c r="AC278" s="6">
        <f t="shared" si="3692"/>
        <v>8548.0833333333594</v>
      </c>
      <c r="AE278" s="6">
        <f t="shared" ref="AE278:AG278" si="3693">AE277+(365/12)</f>
        <v>8548.0833333333594</v>
      </c>
      <c r="AG278" s="6">
        <f t="shared" si="3693"/>
        <v>8548.0833333333594</v>
      </c>
      <c r="AI278" s="6">
        <f t="shared" ref="AI278:AK278" si="3694">AI277+(365/12)</f>
        <v>8548.0833333333594</v>
      </c>
      <c r="AK278" s="6">
        <f t="shared" si="3694"/>
        <v>8548.0833333333594</v>
      </c>
      <c r="AM278" s="6">
        <f t="shared" ref="AM278:AO278" si="3695">AM277+(365/12)</f>
        <v>8548.0833333333594</v>
      </c>
      <c r="AO278" s="6">
        <f t="shared" si="3695"/>
        <v>8548.0833333333594</v>
      </c>
      <c r="AQ278" s="6">
        <f t="shared" ref="AQ278:AS278" si="3696">AQ277+(365/12)</f>
        <v>8548.0833333333594</v>
      </c>
      <c r="AS278" s="6">
        <f t="shared" si="3696"/>
        <v>8548.0833333333594</v>
      </c>
      <c r="AU278" s="6">
        <f t="shared" ref="AU278:AW278" si="3697">AU277+(365/12)</f>
        <v>8548.0833333333594</v>
      </c>
      <c r="AW278" s="6">
        <f t="shared" si="3697"/>
        <v>8548.0833333333594</v>
      </c>
      <c r="AY278" s="6">
        <f t="shared" ref="AY278:BA278" si="3698">AY277+(365/12)</f>
        <v>8548.0833333333594</v>
      </c>
      <c r="BA278" s="6">
        <f t="shared" si="3698"/>
        <v>8548.0833333333594</v>
      </c>
      <c r="BC278" s="6">
        <f t="shared" ref="BC278:BE278" si="3699">BC277+(365/12)</f>
        <v>8548.0833333333594</v>
      </c>
      <c r="BE278" s="6">
        <f t="shared" si="3699"/>
        <v>8548.0833333333594</v>
      </c>
      <c r="BG278" s="6">
        <f t="shared" ref="BG278:BI278" si="3700">BG277+(365/12)</f>
        <v>8548.0833333333594</v>
      </c>
      <c r="BI278" s="6">
        <f t="shared" si="3700"/>
        <v>8548.0833333333594</v>
      </c>
      <c r="BK278" s="6">
        <f t="shared" ref="BK278:BM278" si="3701">BK277+(365/12)</f>
        <v>8548.0833333333594</v>
      </c>
      <c r="BL278" s="11">
        <f t="shared" si="3609"/>
        <v>21992.420701245392</v>
      </c>
      <c r="BM278" s="6">
        <f t="shared" si="3701"/>
        <v>8548.0833333333594</v>
      </c>
      <c r="BN278" s="11">
        <f t="shared" si="3610"/>
        <v>21992.420701245392</v>
      </c>
      <c r="BO278" s="6">
        <f t="shared" ref="BO278:BQ278" si="3702">BO277+(365/12)</f>
        <v>8548.0833333333594</v>
      </c>
      <c r="BP278" s="11">
        <f t="shared" si="3612"/>
        <v>21992.420701245392</v>
      </c>
      <c r="BQ278" s="6">
        <f t="shared" si="3702"/>
        <v>8548.0833333333594</v>
      </c>
      <c r="BR278" s="11">
        <f t="shared" si="3613"/>
        <v>21992.420701245392</v>
      </c>
      <c r="BS278" s="6">
        <f t="shared" ref="BS278:BU278" si="3703">BS277+(365/12)</f>
        <v>8548.0833333333594</v>
      </c>
      <c r="BT278" s="11">
        <f t="shared" si="3615"/>
        <v>21992.420701245392</v>
      </c>
      <c r="BU278" s="6">
        <f t="shared" si="3703"/>
        <v>8548.0833333333594</v>
      </c>
      <c r="BV278" s="11">
        <f t="shared" si="3616"/>
        <v>21992.420701245392</v>
      </c>
      <c r="BW278" s="6">
        <f t="shared" si="3453"/>
        <v>8548.0833333333594</v>
      </c>
      <c r="BX278" s="11">
        <f t="shared" si="3617"/>
        <v>21992.420701245392</v>
      </c>
      <c r="BY278" s="82">
        <f t="shared" si="3453"/>
        <v>8548.0833333333594</v>
      </c>
      <c r="BZ278" s="11">
        <f t="shared" si="3618"/>
        <v>21992.420701245392</v>
      </c>
      <c r="CA278" s="4"/>
    </row>
    <row r="279" spans="1:79">
      <c r="A279" s="1" t="str">
        <f t="shared" si="3667"/>
        <v/>
      </c>
      <c r="B279" s="1">
        <f t="shared" si="3505"/>
        <v>273</v>
      </c>
      <c r="C279" s="13">
        <f t="shared" si="3519"/>
        <v>0</v>
      </c>
      <c r="D279" s="2">
        <f t="shared" si="3520"/>
        <v>0</v>
      </c>
      <c r="E279" s="15">
        <f t="shared" si="3490"/>
        <v>0</v>
      </c>
      <c r="F279" s="15">
        <f t="shared" si="2997"/>
        <v>0</v>
      </c>
      <c r="G279" s="21">
        <f t="shared" si="2998"/>
        <v>0</v>
      </c>
      <c r="H279" s="19">
        <f>'rent cash flow (do not modify)'!D278</f>
        <v>37000</v>
      </c>
      <c r="I279" s="22">
        <f>'rent cash flow (do not modify)'!E278</f>
        <v>37000</v>
      </c>
      <c r="J279" s="21">
        <f t="shared" si="3506"/>
        <v>6223.5792987546065</v>
      </c>
      <c r="K279" s="15">
        <f t="shared" si="3521"/>
        <v>416.66666666666669</v>
      </c>
      <c r="L279" s="15">
        <f t="shared" si="3522"/>
        <v>83.333333333333329</v>
      </c>
      <c r="M279" s="16">
        <f t="shared" si="3523"/>
        <v>166.66666666666666</v>
      </c>
      <c r="N279" s="15">
        <f t="shared" si="3524"/>
        <v>83.333333333333329</v>
      </c>
      <c r="O279" s="7">
        <f t="shared" si="2999"/>
        <v>10999.999999999998</v>
      </c>
      <c r="P279" s="15">
        <f t="shared" si="3491"/>
        <v>28966</v>
      </c>
      <c r="Q279" s="21">
        <f t="shared" si="3492"/>
        <v>21992.420701245392</v>
      </c>
      <c r="R279" s="4"/>
      <c r="S279" s="6">
        <f t="shared" si="3525"/>
        <v>8578.5000000000255</v>
      </c>
      <c r="T279" s="10"/>
      <c r="U279" s="6">
        <f t="shared" si="3525"/>
        <v>8578.5000000000255</v>
      </c>
      <c r="W279" s="6">
        <f t="shared" si="3525"/>
        <v>8578.5000000000255</v>
      </c>
      <c r="Y279" s="6">
        <f t="shared" si="3526"/>
        <v>8578.5000000000255</v>
      </c>
      <c r="AA279" s="6">
        <f t="shared" ref="AA279:AC279" si="3704">AA278+(365/12)</f>
        <v>8578.5000000000255</v>
      </c>
      <c r="AC279" s="6">
        <f t="shared" si="3704"/>
        <v>8578.5000000000255</v>
      </c>
      <c r="AE279" s="6">
        <f t="shared" ref="AE279:AG279" si="3705">AE278+(365/12)</f>
        <v>8578.5000000000255</v>
      </c>
      <c r="AG279" s="6">
        <f t="shared" si="3705"/>
        <v>8578.5000000000255</v>
      </c>
      <c r="AI279" s="6">
        <f t="shared" ref="AI279:AK279" si="3706">AI278+(365/12)</f>
        <v>8578.5000000000255</v>
      </c>
      <c r="AK279" s="6">
        <f t="shared" si="3706"/>
        <v>8578.5000000000255</v>
      </c>
      <c r="AM279" s="6">
        <f t="shared" ref="AM279:AO279" si="3707">AM278+(365/12)</f>
        <v>8578.5000000000255</v>
      </c>
      <c r="AO279" s="6">
        <f t="shared" si="3707"/>
        <v>8578.5000000000255</v>
      </c>
      <c r="AQ279" s="6">
        <f t="shared" ref="AQ279:AS279" si="3708">AQ278+(365/12)</f>
        <v>8578.5000000000255</v>
      </c>
      <c r="AS279" s="6">
        <f t="shared" si="3708"/>
        <v>8578.5000000000255</v>
      </c>
      <c r="AU279" s="6">
        <f t="shared" ref="AU279:AW279" si="3709">AU278+(365/12)</f>
        <v>8578.5000000000255</v>
      </c>
      <c r="AW279" s="6">
        <f t="shared" si="3709"/>
        <v>8578.5000000000255</v>
      </c>
      <c r="AY279" s="6">
        <f t="shared" ref="AY279:BA279" si="3710">AY278+(365/12)</f>
        <v>8578.5000000000255</v>
      </c>
      <c r="BA279" s="6">
        <f t="shared" si="3710"/>
        <v>8578.5000000000255</v>
      </c>
      <c r="BC279" s="6">
        <f t="shared" ref="BC279:BE279" si="3711">BC278+(365/12)</f>
        <v>8578.5000000000255</v>
      </c>
      <c r="BE279" s="6">
        <f t="shared" si="3711"/>
        <v>8578.5000000000255</v>
      </c>
      <c r="BG279" s="6">
        <f t="shared" ref="BG279:BI279" si="3712">BG278+(365/12)</f>
        <v>8578.5000000000255</v>
      </c>
      <c r="BI279" s="6">
        <f t="shared" si="3712"/>
        <v>8578.5000000000255</v>
      </c>
      <c r="BK279" s="6">
        <f t="shared" ref="BK279:BM279" si="3713">BK278+(365/12)</f>
        <v>8578.5000000000255</v>
      </c>
      <c r="BL279" s="11">
        <f t="shared" si="3609"/>
        <v>21992.420701245392</v>
      </c>
      <c r="BM279" s="6">
        <f t="shared" si="3713"/>
        <v>8578.5000000000255</v>
      </c>
      <c r="BN279" s="11">
        <f t="shared" si="3610"/>
        <v>21992.420701245392</v>
      </c>
      <c r="BO279" s="6">
        <f t="shared" ref="BO279:BQ279" si="3714">BO278+(365/12)</f>
        <v>8578.5000000000255</v>
      </c>
      <c r="BP279" s="11">
        <f t="shared" si="3612"/>
        <v>21992.420701245392</v>
      </c>
      <c r="BQ279" s="6">
        <f t="shared" si="3714"/>
        <v>8578.5000000000255</v>
      </c>
      <c r="BR279" s="11">
        <f t="shared" si="3613"/>
        <v>21992.420701245392</v>
      </c>
      <c r="BS279" s="6">
        <f t="shared" ref="BS279:BU279" si="3715">BS278+(365/12)</f>
        <v>8578.5000000000255</v>
      </c>
      <c r="BT279" s="11">
        <f t="shared" si="3615"/>
        <v>21992.420701245392</v>
      </c>
      <c r="BU279" s="6">
        <f t="shared" si="3715"/>
        <v>8578.5000000000255</v>
      </c>
      <c r="BV279" s="11">
        <f t="shared" si="3616"/>
        <v>21992.420701245392</v>
      </c>
      <c r="BW279" s="6">
        <f t="shared" si="3453"/>
        <v>8578.5000000000255</v>
      </c>
      <c r="BX279" s="11">
        <f t="shared" si="3617"/>
        <v>21992.420701245392</v>
      </c>
      <c r="BY279" s="82">
        <f t="shared" si="3453"/>
        <v>8578.5000000000255</v>
      </c>
      <c r="BZ279" s="11">
        <f t="shared" si="3618"/>
        <v>21992.420701245392</v>
      </c>
      <c r="CA279" s="4"/>
    </row>
    <row r="280" spans="1:79">
      <c r="A280" s="1" t="str">
        <f t="shared" si="3667"/>
        <v/>
      </c>
      <c r="B280" s="1">
        <f t="shared" si="3505"/>
        <v>274</v>
      </c>
      <c r="C280" s="13">
        <f t="shared" si="3519"/>
        <v>0</v>
      </c>
      <c r="D280" s="2">
        <f t="shared" si="3520"/>
        <v>0</v>
      </c>
      <c r="E280" s="15">
        <f t="shared" si="3490"/>
        <v>0</v>
      </c>
      <c r="F280" s="15">
        <f t="shared" si="2997"/>
        <v>0</v>
      </c>
      <c r="G280" s="21">
        <f t="shared" si="2998"/>
        <v>0</v>
      </c>
      <c r="H280" s="19">
        <f>'rent cash flow (do not modify)'!D279</f>
        <v>37000</v>
      </c>
      <c r="I280" s="22">
        <f>'rent cash flow (do not modify)'!E279</f>
        <v>37000</v>
      </c>
      <c r="J280" s="21">
        <f t="shared" si="3506"/>
        <v>6223.5792987546065</v>
      </c>
      <c r="K280" s="15">
        <f t="shared" si="3521"/>
        <v>416.66666666666669</v>
      </c>
      <c r="L280" s="15">
        <f t="shared" si="3522"/>
        <v>83.333333333333329</v>
      </c>
      <c r="M280" s="16">
        <f t="shared" si="3523"/>
        <v>166.66666666666666</v>
      </c>
      <c r="N280" s="15">
        <f t="shared" si="3524"/>
        <v>83.333333333333329</v>
      </c>
      <c r="O280" s="7">
        <f t="shared" si="2999"/>
        <v>10999.999999999998</v>
      </c>
      <c r="P280" s="15">
        <f t="shared" si="3491"/>
        <v>28966</v>
      </c>
      <c r="Q280" s="21">
        <f t="shared" si="3492"/>
        <v>21992.420701245392</v>
      </c>
      <c r="R280" s="4"/>
      <c r="S280" s="6">
        <f t="shared" si="3525"/>
        <v>8608.9166666666915</v>
      </c>
      <c r="T280" s="10"/>
      <c r="U280" s="6">
        <f t="shared" si="3525"/>
        <v>8608.9166666666915</v>
      </c>
      <c r="W280" s="6">
        <f t="shared" si="3525"/>
        <v>8608.9166666666915</v>
      </c>
      <c r="Y280" s="6">
        <f t="shared" si="3526"/>
        <v>8608.9166666666915</v>
      </c>
      <c r="AA280" s="6">
        <f t="shared" ref="AA280:AC280" si="3716">AA279+(365/12)</f>
        <v>8608.9166666666915</v>
      </c>
      <c r="AC280" s="6">
        <f t="shared" si="3716"/>
        <v>8608.9166666666915</v>
      </c>
      <c r="AE280" s="6">
        <f t="shared" ref="AE280:AG280" si="3717">AE279+(365/12)</f>
        <v>8608.9166666666915</v>
      </c>
      <c r="AG280" s="6">
        <f t="shared" si="3717"/>
        <v>8608.9166666666915</v>
      </c>
      <c r="AI280" s="6">
        <f t="shared" ref="AI280:AK280" si="3718">AI279+(365/12)</f>
        <v>8608.9166666666915</v>
      </c>
      <c r="AK280" s="6">
        <f t="shared" si="3718"/>
        <v>8608.9166666666915</v>
      </c>
      <c r="AM280" s="6">
        <f t="shared" ref="AM280:AO280" si="3719">AM279+(365/12)</f>
        <v>8608.9166666666915</v>
      </c>
      <c r="AO280" s="6">
        <f t="shared" si="3719"/>
        <v>8608.9166666666915</v>
      </c>
      <c r="AQ280" s="6">
        <f t="shared" ref="AQ280:AS280" si="3720">AQ279+(365/12)</f>
        <v>8608.9166666666915</v>
      </c>
      <c r="AS280" s="6">
        <f t="shared" si="3720"/>
        <v>8608.9166666666915</v>
      </c>
      <c r="AU280" s="6">
        <f t="shared" ref="AU280:AW280" si="3721">AU279+(365/12)</f>
        <v>8608.9166666666915</v>
      </c>
      <c r="AW280" s="6">
        <f t="shared" si="3721"/>
        <v>8608.9166666666915</v>
      </c>
      <c r="AY280" s="6">
        <f t="shared" ref="AY280:BA280" si="3722">AY279+(365/12)</f>
        <v>8608.9166666666915</v>
      </c>
      <c r="BA280" s="6">
        <f t="shared" si="3722"/>
        <v>8608.9166666666915</v>
      </c>
      <c r="BC280" s="6">
        <f t="shared" ref="BC280:BE280" si="3723">BC279+(365/12)</f>
        <v>8608.9166666666915</v>
      </c>
      <c r="BE280" s="6">
        <f t="shared" si="3723"/>
        <v>8608.9166666666915</v>
      </c>
      <c r="BG280" s="6">
        <f t="shared" ref="BG280:BI280" si="3724">BG279+(365/12)</f>
        <v>8608.9166666666915</v>
      </c>
      <c r="BI280" s="6">
        <f t="shared" si="3724"/>
        <v>8608.9166666666915</v>
      </c>
      <c r="BK280" s="6">
        <f t="shared" ref="BK280:BM280" si="3725">BK279+(365/12)</f>
        <v>8608.9166666666915</v>
      </c>
      <c r="BL280" s="11">
        <f t="shared" si="3609"/>
        <v>21992.420701245392</v>
      </c>
      <c r="BM280" s="6">
        <f t="shared" si="3725"/>
        <v>8608.9166666666915</v>
      </c>
      <c r="BN280" s="11">
        <f t="shared" si="3610"/>
        <v>21992.420701245392</v>
      </c>
      <c r="BO280" s="6">
        <f t="shared" ref="BO280:BQ280" si="3726">BO279+(365/12)</f>
        <v>8608.9166666666915</v>
      </c>
      <c r="BP280" s="11">
        <f t="shared" si="3612"/>
        <v>21992.420701245392</v>
      </c>
      <c r="BQ280" s="6">
        <f t="shared" si="3726"/>
        <v>8608.9166666666915</v>
      </c>
      <c r="BR280" s="11">
        <f t="shared" si="3613"/>
        <v>21992.420701245392</v>
      </c>
      <c r="BS280" s="6">
        <f t="shared" ref="BS280:BU280" si="3727">BS279+(365/12)</f>
        <v>8608.9166666666915</v>
      </c>
      <c r="BT280" s="11">
        <f t="shared" si="3615"/>
        <v>21992.420701245392</v>
      </c>
      <c r="BU280" s="6">
        <f t="shared" si="3727"/>
        <v>8608.9166666666915</v>
      </c>
      <c r="BV280" s="11">
        <f t="shared" si="3616"/>
        <v>21992.420701245392</v>
      </c>
      <c r="BW280" s="6">
        <f t="shared" si="3453"/>
        <v>8608.9166666666915</v>
      </c>
      <c r="BX280" s="11">
        <f t="shared" si="3617"/>
        <v>21992.420701245392</v>
      </c>
      <c r="BY280" s="82">
        <f t="shared" si="3453"/>
        <v>8608.9166666666915</v>
      </c>
      <c r="BZ280" s="11">
        <f t="shared" si="3618"/>
        <v>21992.420701245392</v>
      </c>
      <c r="CA280" s="4"/>
    </row>
    <row r="281" spans="1:79">
      <c r="A281" s="1" t="str">
        <f t="shared" si="3667"/>
        <v/>
      </c>
      <c r="B281" s="1">
        <f t="shared" si="3505"/>
        <v>275</v>
      </c>
      <c r="C281" s="13">
        <f t="shared" si="3519"/>
        <v>0</v>
      </c>
      <c r="D281" s="2">
        <f t="shared" si="3520"/>
        <v>0</v>
      </c>
      <c r="E281" s="15">
        <f t="shared" si="3490"/>
        <v>0</v>
      </c>
      <c r="F281" s="15">
        <f t="shared" si="2997"/>
        <v>0</v>
      </c>
      <c r="G281" s="21">
        <f t="shared" si="2998"/>
        <v>0</v>
      </c>
      <c r="H281" s="19">
        <f>'rent cash flow (do not modify)'!D280</f>
        <v>37000</v>
      </c>
      <c r="I281" s="22">
        <f>'rent cash flow (do not modify)'!E280</f>
        <v>37000</v>
      </c>
      <c r="J281" s="21">
        <f t="shared" si="3506"/>
        <v>6223.5792987546065</v>
      </c>
      <c r="K281" s="15">
        <f t="shared" si="3521"/>
        <v>416.66666666666669</v>
      </c>
      <c r="L281" s="15">
        <f t="shared" si="3522"/>
        <v>83.333333333333329</v>
      </c>
      <c r="M281" s="16">
        <f t="shared" si="3523"/>
        <v>166.66666666666666</v>
      </c>
      <c r="N281" s="15">
        <f t="shared" si="3524"/>
        <v>83.333333333333329</v>
      </c>
      <c r="O281" s="7">
        <f t="shared" si="2999"/>
        <v>10999.999999999998</v>
      </c>
      <c r="P281" s="15">
        <f t="shared" si="3491"/>
        <v>28966</v>
      </c>
      <c r="Q281" s="21">
        <f t="shared" si="3492"/>
        <v>21992.420701245392</v>
      </c>
      <c r="R281" s="4"/>
      <c r="S281" s="6">
        <f t="shared" si="3525"/>
        <v>8639.3333333333576</v>
      </c>
      <c r="T281" s="10"/>
      <c r="U281" s="6">
        <f t="shared" si="3525"/>
        <v>8639.3333333333576</v>
      </c>
      <c r="W281" s="6">
        <f t="shared" si="3525"/>
        <v>8639.3333333333576</v>
      </c>
      <c r="Y281" s="6">
        <f t="shared" si="3526"/>
        <v>8639.3333333333576</v>
      </c>
      <c r="AA281" s="6">
        <f t="shared" ref="AA281:AC281" si="3728">AA280+(365/12)</f>
        <v>8639.3333333333576</v>
      </c>
      <c r="AC281" s="6">
        <f t="shared" si="3728"/>
        <v>8639.3333333333576</v>
      </c>
      <c r="AE281" s="6">
        <f t="shared" ref="AE281:AG281" si="3729">AE280+(365/12)</f>
        <v>8639.3333333333576</v>
      </c>
      <c r="AG281" s="6">
        <f t="shared" si="3729"/>
        <v>8639.3333333333576</v>
      </c>
      <c r="AI281" s="6">
        <f t="shared" ref="AI281:AK281" si="3730">AI280+(365/12)</f>
        <v>8639.3333333333576</v>
      </c>
      <c r="AK281" s="6">
        <f t="shared" si="3730"/>
        <v>8639.3333333333576</v>
      </c>
      <c r="AM281" s="6">
        <f t="shared" ref="AM281:AO281" si="3731">AM280+(365/12)</f>
        <v>8639.3333333333576</v>
      </c>
      <c r="AO281" s="6">
        <f t="shared" si="3731"/>
        <v>8639.3333333333576</v>
      </c>
      <c r="AQ281" s="6">
        <f t="shared" ref="AQ281:AS281" si="3732">AQ280+(365/12)</f>
        <v>8639.3333333333576</v>
      </c>
      <c r="AS281" s="6">
        <f t="shared" si="3732"/>
        <v>8639.3333333333576</v>
      </c>
      <c r="AU281" s="6">
        <f t="shared" ref="AU281:AW281" si="3733">AU280+(365/12)</f>
        <v>8639.3333333333576</v>
      </c>
      <c r="AW281" s="6">
        <f t="shared" si="3733"/>
        <v>8639.3333333333576</v>
      </c>
      <c r="AY281" s="6">
        <f t="shared" ref="AY281:BA281" si="3734">AY280+(365/12)</f>
        <v>8639.3333333333576</v>
      </c>
      <c r="BA281" s="6">
        <f t="shared" si="3734"/>
        <v>8639.3333333333576</v>
      </c>
      <c r="BC281" s="6">
        <f t="shared" ref="BC281:BE281" si="3735">BC280+(365/12)</f>
        <v>8639.3333333333576</v>
      </c>
      <c r="BE281" s="6">
        <f t="shared" si="3735"/>
        <v>8639.3333333333576</v>
      </c>
      <c r="BG281" s="6">
        <f t="shared" ref="BG281:BI281" si="3736">BG280+(365/12)</f>
        <v>8639.3333333333576</v>
      </c>
      <c r="BI281" s="6">
        <f t="shared" si="3736"/>
        <v>8639.3333333333576</v>
      </c>
      <c r="BK281" s="6">
        <f t="shared" ref="BK281:BM281" si="3737">BK280+(365/12)</f>
        <v>8639.3333333333576</v>
      </c>
      <c r="BL281" s="11">
        <f t="shared" si="3609"/>
        <v>21992.420701245392</v>
      </c>
      <c r="BM281" s="6">
        <f t="shared" si="3737"/>
        <v>8639.3333333333576</v>
      </c>
      <c r="BN281" s="11">
        <f t="shared" si="3610"/>
        <v>21992.420701245392</v>
      </c>
      <c r="BO281" s="6">
        <f t="shared" ref="BO281:BQ281" si="3738">BO280+(365/12)</f>
        <v>8639.3333333333576</v>
      </c>
      <c r="BP281" s="11">
        <f t="shared" si="3612"/>
        <v>21992.420701245392</v>
      </c>
      <c r="BQ281" s="6">
        <f t="shared" si="3738"/>
        <v>8639.3333333333576</v>
      </c>
      <c r="BR281" s="11">
        <f t="shared" si="3613"/>
        <v>21992.420701245392</v>
      </c>
      <c r="BS281" s="6">
        <f t="shared" ref="BS281:BU281" si="3739">BS280+(365/12)</f>
        <v>8639.3333333333576</v>
      </c>
      <c r="BT281" s="11">
        <f t="shared" si="3615"/>
        <v>21992.420701245392</v>
      </c>
      <c r="BU281" s="6">
        <f t="shared" si="3739"/>
        <v>8639.3333333333576</v>
      </c>
      <c r="BV281" s="11">
        <f t="shared" si="3616"/>
        <v>21992.420701245392</v>
      </c>
      <c r="BW281" s="6">
        <f t="shared" si="3453"/>
        <v>8639.3333333333576</v>
      </c>
      <c r="BX281" s="11">
        <f t="shared" si="3617"/>
        <v>21992.420701245392</v>
      </c>
      <c r="BY281" s="82">
        <f t="shared" si="3453"/>
        <v>8639.3333333333576</v>
      </c>
      <c r="BZ281" s="11">
        <f t="shared" si="3618"/>
        <v>21992.420701245392</v>
      </c>
      <c r="CA281" s="4"/>
    </row>
    <row r="282" spans="1:79">
      <c r="A282" s="1" t="str">
        <f t="shared" si="3667"/>
        <v/>
      </c>
      <c r="B282" s="1">
        <f t="shared" si="3505"/>
        <v>276</v>
      </c>
      <c r="C282" s="13">
        <f t="shared" si="3519"/>
        <v>0</v>
      </c>
      <c r="D282" s="2">
        <f t="shared" si="3520"/>
        <v>0</v>
      </c>
      <c r="E282" s="15">
        <f t="shared" si="3490"/>
        <v>0</v>
      </c>
      <c r="F282" s="15">
        <f t="shared" si="2997"/>
        <v>0</v>
      </c>
      <c r="G282" s="21">
        <f t="shared" si="2998"/>
        <v>0</v>
      </c>
      <c r="H282" s="19">
        <f>'rent cash flow (do not modify)'!D281</f>
        <v>37000</v>
      </c>
      <c r="I282" s="22">
        <f>'rent cash flow (do not modify)'!E281</f>
        <v>37000</v>
      </c>
      <c r="J282" s="21">
        <f t="shared" si="3506"/>
        <v>6223.5792987546065</v>
      </c>
      <c r="K282" s="15">
        <f t="shared" si="3521"/>
        <v>416.66666666666669</v>
      </c>
      <c r="L282" s="15">
        <f t="shared" si="3522"/>
        <v>83.333333333333329</v>
      </c>
      <c r="M282" s="16">
        <f t="shared" si="3523"/>
        <v>166.66666666666666</v>
      </c>
      <c r="N282" s="15">
        <f t="shared" si="3524"/>
        <v>83.333333333333329</v>
      </c>
      <c r="O282" s="7">
        <f t="shared" si="2999"/>
        <v>10999.999999999998</v>
      </c>
      <c r="P282" s="15">
        <f t="shared" si="3491"/>
        <v>28966</v>
      </c>
      <c r="Q282" s="21">
        <f t="shared" si="3492"/>
        <v>21992.420701245392</v>
      </c>
      <c r="R282" s="4"/>
      <c r="S282" s="6">
        <f t="shared" si="3525"/>
        <v>8669.7500000000236</v>
      </c>
      <c r="T282" s="10"/>
      <c r="U282" s="6">
        <f t="shared" si="3525"/>
        <v>8669.7500000000236</v>
      </c>
      <c r="W282" s="6">
        <f t="shared" si="3525"/>
        <v>8669.7500000000236</v>
      </c>
      <c r="Y282" s="6">
        <f t="shared" si="3526"/>
        <v>8669.7500000000236</v>
      </c>
      <c r="AA282" s="6">
        <f t="shared" ref="AA282:AC282" si="3740">AA281+(365/12)</f>
        <v>8669.7500000000236</v>
      </c>
      <c r="AC282" s="6">
        <f t="shared" si="3740"/>
        <v>8669.7500000000236</v>
      </c>
      <c r="AE282" s="6">
        <f t="shared" ref="AE282:AG282" si="3741">AE281+(365/12)</f>
        <v>8669.7500000000236</v>
      </c>
      <c r="AG282" s="6">
        <f t="shared" si="3741"/>
        <v>8669.7500000000236</v>
      </c>
      <c r="AI282" s="6">
        <f t="shared" ref="AI282:AK282" si="3742">AI281+(365/12)</f>
        <v>8669.7500000000236</v>
      </c>
      <c r="AK282" s="6">
        <f t="shared" si="3742"/>
        <v>8669.7500000000236</v>
      </c>
      <c r="AM282" s="6">
        <f t="shared" ref="AM282:AO282" si="3743">AM281+(365/12)</f>
        <v>8669.7500000000236</v>
      </c>
      <c r="AO282" s="6">
        <f t="shared" si="3743"/>
        <v>8669.7500000000236</v>
      </c>
      <c r="AQ282" s="6">
        <f t="shared" ref="AQ282:AS282" si="3744">AQ281+(365/12)</f>
        <v>8669.7500000000236</v>
      </c>
      <c r="AS282" s="6">
        <f t="shared" si="3744"/>
        <v>8669.7500000000236</v>
      </c>
      <c r="AU282" s="6">
        <f t="shared" ref="AU282:AW282" si="3745">AU281+(365/12)</f>
        <v>8669.7500000000236</v>
      </c>
      <c r="AW282" s="6">
        <f t="shared" si="3745"/>
        <v>8669.7500000000236</v>
      </c>
      <c r="AY282" s="6">
        <f t="shared" ref="AY282:BA282" si="3746">AY281+(365/12)</f>
        <v>8669.7500000000236</v>
      </c>
      <c r="BA282" s="6">
        <f t="shared" si="3746"/>
        <v>8669.7500000000236</v>
      </c>
      <c r="BC282" s="6">
        <f t="shared" ref="BC282:BE282" si="3747">BC281+(365/12)</f>
        <v>8669.7500000000236</v>
      </c>
      <c r="BE282" s="6">
        <f t="shared" si="3747"/>
        <v>8669.7500000000236</v>
      </c>
      <c r="BG282" s="6">
        <f t="shared" ref="BG282:BI282" si="3748">BG281+(365/12)</f>
        <v>8669.7500000000236</v>
      </c>
      <c r="BI282" s="6">
        <f t="shared" si="3748"/>
        <v>8669.7500000000236</v>
      </c>
      <c r="BK282" s="6">
        <f t="shared" ref="BK282:BM282" si="3749">BK281+(365/12)</f>
        <v>8669.7500000000236</v>
      </c>
      <c r="BL282" s="11">
        <f t="shared" si="3609"/>
        <v>21992.420701245392</v>
      </c>
      <c r="BM282" s="6">
        <f t="shared" si="3749"/>
        <v>8669.7500000000236</v>
      </c>
      <c r="BN282" s="11">
        <f t="shared" si="3610"/>
        <v>21992.420701245392</v>
      </c>
      <c r="BO282" s="6">
        <f t="shared" ref="BO282:BQ282" si="3750">BO281+(365/12)</f>
        <v>8669.7500000000236</v>
      </c>
      <c r="BP282" s="11">
        <f t="shared" si="3612"/>
        <v>21992.420701245392</v>
      </c>
      <c r="BQ282" s="6">
        <f t="shared" si="3750"/>
        <v>8669.7500000000236</v>
      </c>
      <c r="BR282" s="11">
        <f t="shared" si="3613"/>
        <v>21992.420701245392</v>
      </c>
      <c r="BS282" s="6">
        <f t="shared" ref="BS282:BU282" si="3751">BS281+(365/12)</f>
        <v>8669.7500000000236</v>
      </c>
      <c r="BT282" s="11">
        <f t="shared" si="3615"/>
        <v>21992.420701245392</v>
      </c>
      <c r="BU282" s="6">
        <f t="shared" si="3751"/>
        <v>8669.7500000000236</v>
      </c>
      <c r="BV282" s="11">
        <f t="shared" si="3616"/>
        <v>21992.420701245392</v>
      </c>
      <c r="BW282" s="6">
        <f t="shared" si="3453"/>
        <v>8669.7500000000236</v>
      </c>
      <c r="BX282" s="11">
        <f t="shared" si="3617"/>
        <v>21992.420701245392</v>
      </c>
      <c r="BY282" s="82">
        <f t="shared" si="3453"/>
        <v>8669.7500000000236</v>
      </c>
      <c r="BZ282" s="11">
        <f t="shared" si="3618"/>
        <v>21992.420701245392</v>
      </c>
      <c r="CA282" s="4"/>
    </row>
    <row r="283" spans="1:79">
      <c r="A283" s="18">
        <f t="shared" si="3667"/>
        <v>24</v>
      </c>
      <c r="B283" s="18">
        <f t="shared" si="3505"/>
        <v>277</v>
      </c>
      <c r="C283" s="19">
        <f t="shared" si="3519"/>
        <v>0</v>
      </c>
      <c r="D283" s="22">
        <f t="shared" si="3520"/>
        <v>0</v>
      </c>
      <c r="E283" s="22">
        <f t="shared" si="3490"/>
        <v>0</v>
      </c>
      <c r="F283" s="22">
        <f t="shared" si="2997"/>
        <v>0</v>
      </c>
      <c r="G283" s="23">
        <f t="shared" si="2998"/>
        <v>0</v>
      </c>
      <c r="H283" s="19">
        <f>'rent cash flow (do not modify)'!D282</f>
        <v>37000</v>
      </c>
      <c r="I283" s="22">
        <f>'rent cash flow (do not modify)'!E282</f>
        <v>37000</v>
      </c>
      <c r="J283" s="23">
        <f t="shared" si="3506"/>
        <v>6285.8150917421526</v>
      </c>
      <c r="K283" s="22">
        <f t="shared" si="3521"/>
        <v>416.66666666666669</v>
      </c>
      <c r="L283" s="22">
        <f t="shared" si="3522"/>
        <v>83.333333333333329</v>
      </c>
      <c r="M283" s="19">
        <f t="shared" si="3523"/>
        <v>166.66666666666666</v>
      </c>
      <c r="N283" s="22">
        <f t="shared" si="3524"/>
        <v>83.333333333333329</v>
      </c>
      <c r="O283" s="18">
        <f t="shared" si="2999"/>
        <v>10999.999999999998</v>
      </c>
      <c r="P283" s="22">
        <f t="shared" si="3491"/>
        <v>28966</v>
      </c>
      <c r="Q283" s="23">
        <f t="shared" si="3492"/>
        <v>21930.184908257848</v>
      </c>
      <c r="R283" s="4"/>
      <c r="S283" s="6">
        <f t="shared" si="3525"/>
        <v>8700.1666666666897</v>
      </c>
      <c r="T283" s="20"/>
      <c r="U283" s="6">
        <f t="shared" si="3525"/>
        <v>8700.1666666666897</v>
      </c>
      <c r="V283" s="20"/>
      <c r="W283" s="6">
        <f t="shared" si="3525"/>
        <v>8700.1666666666897</v>
      </c>
      <c r="X283" s="20"/>
      <c r="Y283" s="6">
        <f t="shared" si="3526"/>
        <v>8700.1666666666897</v>
      </c>
      <c r="Z283" s="20"/>
      <c r="AA283" s="6">
        <f t="shared" ref="AA283:AC283" si="3752">AA282+(365/12)</f>
        <v>8700.1666666666897</v>
      </c>
      <c r="AB283" s="20"/>
      <c r="AC283" s="6">
        <f t="shared" si="3752"/>
        <v>8700.1666666666897</v>
      </c>
      <c r="AD283" s="20"/>
      <c r="AE283" s="6">
        <f t="shared" ref="AE283:AG283" si="3753">AE282+(365/12)</f>
        <v>8700.1666666666897</v>
      </c>
      <c r="AF283" s="20"/>
      <c r="AG283" s="6">
        <f t="shared" si="3753"/>
        <v>8700.1666666666897</v>
      </c>
      <c r="AH283" s="20"/>
      <c r="AI283" s="6">
        <f t="shared" ref="AI283:AK283" si="3754">AI282+(365/12)</f>
        <v>8700.1666666666897</v>
      </c>
      <c r="AJ283" s="20"/>
      <c r="AK283" s="6">
        <f t="shared" si="3754"/>
        <v>8700.1666666666897</v>
      </c>
      <c r="AL283" s="20"/>
      <c r="AM283" s="6">
        <f t="shared" ref="AM283:AO283" si="3755">AM282+(365/12)</f>
        <v>8700.1666666666897</v>
      </c>
      <c r="AN283" s="20"/>
      <c r="AO283" s="6">
        <f t="shared" si="3755"/>
        <v>8700.1666666666897</v>
      </c>
      <c r="AP283" s="20"/>
      <c r="AQ283" s="6">
        <f t="shared" ref="AQ283:AS283" si="3756">AQ282+(365/12)</f>
        <v>8700.1666666666897</v>
      </c>
      <c r="AR283" s="20"/>
      <c r="AS283" s="6">
        <f t="shared" si="3756"/>
        <v>8700.1666666666897</v>
      </c>
      <c r="AT283" s="20"/>
      <c r="AU283" s="6">
        <f t="shared" ref="AU283:AW283" si="3757">AU282+(365/12)</f>
        <v>8700.1666666666897</v>
      </c>
      <c r="AV283" s="20"/>
      <c r="AW283" s="6">
        <f t="shared" si="3757"/>
        <v>8700.1666666666897</v>
      </c>
      <c r="AX283" s="20"/>
      <c r="AY283" s="6">
        <f t="shared" ref="AY283:BA283" si="3758">AY282+(365/12)</f>
        <v>8700.1666666666897</v>
      </c>
      <c r="AZ283" s="20"/>
      <c r="BA283" s="6">
        <f t="shared" si="3758"/>
        <v>8700.1666666666897</v>
      </c>
      <c r="BB283" s="20"/>
      <c r="BC283" s="6">
        <f t="shared" ref="BC283:BE283" si="3759">BC282+(365/12)</f>
        <v>8700.1666666666897</v>
      </c>
      <c r="BD283" s="20"/>
      <c r="BE283" s="6">
        <f t="shared" si="3759"/>
        <v>8700.1666666666897</v>
      </c>
      <c r="BF283" s="20"/>
      <c r="BG283" s="6">
        <f t="shared" ref="BG283:BI283" si="3760">BG282+(365/12)</f>
        <v>8700.1666666666897</v>
      </c>
      <c r="BH283" s="20"/>
      <c r="BI283" s="6">
        <f t="shared" si="3760"/>
        <v>8700.1666666666897</v>
      </c>
      <c r="BJ283" s="20"/>
      <c r="BK283" s="6">
        <f t="shared" ref="BK283:BM283" si="3761">BK282+(365/12)</f>
        <v>8700.1666666666897</v>
      </c>
      <c r="BL283" s="20">
        <f>value*(1+appr)^(A283-1)-C283-IF((A283-1)&lt;=penaltyy,sqft*pamt,0)</f>
        <v>44771512.162761942</v>
      </c>
      <c r="BM283" s="6">
        <f t="shared" si="3761"/>
        <v>8700.1666666666897</v>
      </c>
      <c r="BN283" s="20">
        <f t="shared" ref="BN283:BN294" si="3762">Q283</f>
        <v>21930.184908257848</v>
      </c>
      <c r="BO283" s="6">
        <f t="shared" ref="BO283:BQ283" si="3763">BO282+(365/12)</f>
        <v>8700.1666666666897</v>
      </c>
      <c r="BP283" s="20">
        <f t="shared" ref="BP283:BP294" si="3764">Q283</f>
        <v>21930.184908257848</v>
      </c>
      <c r="BQ283" s="6">
        <f t="shared" si="3763"/>
        <v>8700.1666666666897</v>
      </c>
      <c r="BR283" s="20">
        <f t="shared" ref="BR283:BR294" si="3765">Q283</f>
        <v>21930.184908257848</v>
      </c>
      <c r="BS283" s="6">
        <f t="shared" ref="BS283:BU283" si="3766">BS282+(365/12)</f>
        <v>8700.1666666666897</v>
      </c>
      <c r="BT283" s="20">
        <f t="shared" ref="BT283:BT294" si="3767">Q283</f>
        <v>21930.184908257848</v>
      </c>
      <c r="BU283" s="6">
        <f t="shared" si="3766"/>
        <v>8700.1666666666897</v>
      </c>
      <c r="BV283" s="20">
        <f t="shared" ref="BV283:BV294" si="3768">Q283</f>
        <v>21930.184908257848</v>
      </c>
      <c r="BW283" s="6">
        <f t="shared" si="3453"/>
        <v>8700.1666666666897</v>
      </c>
      <c r="BX283" s="20">
        <f t="shared" ref="BX283:BX294" si="3769">Q283</f>
        <v>21930.184908257848</v>
      </c>
      <c r="BY283" s="82">
        <f t="shared" si="3453"/>
        <v>8700.1666666666897</v>
      </c>
      <c r="BZ283" s="20">
        <f t="shared" ref="BZ283:BZ294" si="3770">Q283</f>
        <v>21930.184908257848</v>
      </c>
      <c r="CA283" s="4"/>
    </row>
    <row r="284" spans="1:79">
      <c r="A284" s="1" t="str">
        <f t="shared" si="3667"/>
        <v/>
      </c>
      <c r="B284" s="1">
        <f t="shared" si="3505"/>
        <v>278</v>
      </c>
      <c r="C284" s="13">
        <f t="shared" si="3519"/>
        <v>0</v>
      </c>
      <c r="D284" s="2">
        <f t="shared" si="3520"/>
        <v>0</v>
      </c>
      <c r="E284" s="15">
        <f t="shared" si="3490"/>
        <v>0</v>
      </c>
      <c r="F284" s="15">
        <f t="shared" si="2997"/>
        <v>0</v>
      </c>
      <c r="G284" s="21">
        <f t="shared" si="2998"/>
        <v>0</v>
      </c>
      <c r="H284" s="19">
        <f>'rent cash flow (do not modify)'!D283</f>
        <v>37000</v>
      </c>
      <c r="I284" s="22">
        <f>'rent cash flow (do not modify)'!E283</f>
        <v>37000</v>
      </c>
      <c r="J284" s="21">
        <f t="shared" si="3506"/>
        <v>6285.8150917421526</v>
      </c>
      <c r="K284" s="15">
        <f t="shared" si="3521"/>
        <v>416.66666666666669</v>
      </c>
      <c r="L284" s="15">
        <f t="shared" si="3522"/>
        <v>83.333333333333329</v>
      </c>
      <c r="M284" s="16">
        <f t="shared" si="3523"/>
        <v>166.66666666666666</v>
      </c>
      <c r="N284" s="15">
        <f t="shared" si="3524"/>
        <v>83.333333333333329</v>
      </c>
      <c r="O284" s="7">
        <f t="shared" si="2999"/>
        <v>10999.999999999998</v>
      </c>
      <c r="P284" s="15">
        <f t="shared" si="3491"/>
        <v>28966</v>
      </c>
      <c r="Q284" s="21">
        <f t="shared" si="3492"/>
        <v>21930.184908257848</v>
      </c>
      <c r="R284" s="4"/>
      <c r="S284" s="6">
        <f t="shared" si="3525"/>
        <v>8730.5833333333558</v>
      </c>
      <c r="T284" s="10"/>
      <c r="U284" s="6">
        <f t="shared" si="3525"/>
        <v>8730.5833333333558</v>
      </c>
      <c r="W284" s="6">
        <f t="shared" si="3525"/>
        <v>8730.5833333333558</v>
      </c>
      <c r="Y284" s="6">
        <f t="shared" si="3526"/>
        <v>8730.5833333333558</v>
      </c>
      <c r="AA284" s="6">
        <f t="shared" ref="AA284:AC284" si="3771">AA283+(365/12)</f>
        <v>8730.5833333333558</v>
      </c>
      <c r="AC284" s="6">
        <f t="shared" si="3771"/>
        <v>8730.5833333333558</v>
      </c>
      <c r="AE284" s="6">
        <f t="shared" ref="AE284:AG284" si="3772">AE283+(365/12)</f>
        <v>8730.5833333333558</v>
      </c>
      <c r="AG284" s="6">
        <f t="shared" si="3772"/>
        <v>8730.5833333333558</v>
      </c>
      <c r="AI284" s="6">
        <f t="shared" ref="AI284:AK284" si="3773">AI283+(365/12)</f>
        <v>8730.5833333333558</v>
      </c>
      <c r="AK284" s="6">
        <f t="shared" si="3773"/>
        <v>8730.5833333333558</v>
      </c>
      <c r="AM284" s="6">
        <f t="shared" ref="AM284:AO284" si="3774">AM283+(365/12)</f>
        <v>8730.5833333333558</v>
      </c>
      <c r="AO284" s="6">
        <f t="shared" si="3774"/>
        <v>8730.5833333333558</v>
      </c>
      <c r="AQ284" s="6">
        <f t="shared" ref="AQ284:AS284" si="3775">AQ283+(365/12)</f>
        <v>8730.5833333333558</v>
      </c>
      <c r="AS284" s="6">
        <f t="shared" si="3775"/>
        <v>8730.5833333333558</v>
      </c>
      <c r="AU284" s="6">
        <f t="shared" ref="AU284:AW284" si="3776">AU283+(365/12)</f>
        <v>8730.5833333333558</v>
      </c>
      <c r="AW284" s="6">
        <f t="shared" si="3776"/>
        <v>8730.5833333333558</v>
      </c>
      <c r="AY284" s="6">
        <f t="shared" ref="AY284:BA284" si="3777">AY283+(365/12)</f>
        <v>8730.5833333333558</v>
      </c>
      <c r="BA284" s="6">
        <f t="shared" si="3777"/>
        <v>8730.5833333333558</v>
      </c>
      <c r="BC284" s="6">
        <f t="shared" ref="BC284:BE284" si="3778">BC283+(365/12)</f>
        <v>8730.5833333333558</v>
      </c>
      <c r="BE284" s="6">
        <f t="shared" si="3778"/>
        <v>8730.5833333333558</v>
      </c>
      <c r="BG284" s="6">
        <f t="shared" ref="BG284:BI284" si="3779">BG283+(365/12)</f>
        <v>8730.5833333333558</v>
      </c>
      <c r="BI284" s="6">
        <f t="shared" si="3779"/>
        <v>8730.5833333333558</v>
      </c>
      <c r="BK284" s="6">
        <f t="shared" ref="BK284:BM284" si="3780">BK283+(365/12)</f>
        <v>8730.5833333333558</v>
      </c>
      <c r="BM284" s="6">
        <f t="shared" si="3780"/>
        <v>8730.5833333333558</v>
      </c>
      <c r="BN284" s="11">
        <f t="shared" si="3762"/>
        <v>21930.184908257848</v>
      </c>
      <c r="BO284" s="6">
        <f t="shared" ref="BO284:BQ284" si="3781">BO283+(365/12)</f>
        <v>8730.5833333333558</v>
      </c>
      <c r="BP284" s="11">
        <f t="shared" si="3764"/>
        <v>21930.184908257848</v>
      </c>
      <c r="BQ284" s="6">
        <f t="shared" si="3781"/>
        <v>8730.5833333333558</v>
      </c>
      <c r="BR284" s="11">
        <f t="shared" si="3765"/>
        <v>21930.184908257848</v>
      </c>
      <c r="BS284" s="6">
        <f t="shared" ref="BS284:BU284" si="3782">BS283+(365/12)</f>
        <v>8730.5833333333558</v>
      </c>
      <c r="BT284" s="11">
        <f t="shared" si="3767"/>
        <v>21930.184908257848</v>
      </c>
      <c r="BU284" s="6">
        <f t="shared" si="3782"/>
        <v>8730.5833333333558</v>
      </c>
      <c r="BV284" s="11">
        <f t="shared" si="3768"/>
        <v>21930.184908257848</v>
      </c>
      <c r="BW284" s="6">
        <f t="shared" si="3453"/>
        <v>8730.5833333333558</v>
      </c>
      <c r="BX284" s="11">
        <f t="shared" si="3769"/>
        <v>21930.184908257848</v>
      </c>
      <c r="BY284" s="82">
        <f t="shared" si="3453"/>
        <v>8730.5833333333558</v>
      </c>
      <c r="BZ284" s="11">
        <f t="shared" si="3770"/>
        <v>21930.184908257848</v>
      </c>
      <c r="CA284" s="4"/>
    </row>
    <row r="285" spans="1:79">
      <c r="A285" s="1" t="str">
        <f t="shared" si="3667"/>
        <v/>
      </c>
      <c r="B285" s="1">
        <f t="shared" si="3505"/>
        <v>279</v>
      </c>
      <c r="C285" s="13">
        <f t="shared" si="3519"/>
        <v>0</v>
      </c>
      <c r="D285" s="2">
        <f t="shared" si="3520"/>
        <v>0</v>
      </c>
      <c r="E285" s="15">
        <f t="shared" si="3490"/>
        <v>0</v>
      </c>
      <c r="F285" s="15">
        <f t="shared" si="2997"/>
        <v>0</v>
      </c>
      <c r="G285" s="21">
        <f t="shared" si="2998"/>
        <v>0</v>
      </c>
      <c r="H285" s="19">
        <f>'rent cash flow (do not modify)'!D284</f>
        <v>37000</v>
      </c>
      <c r="I285" s="22">
        <f>'rent cash flow (do not modify)'!E284</f>
        <v>37000</v>
      </c>
      <c r="J285" s="21">
        <f t="shared" si="3506"/>
        <v>6285.8150917421526</v>
      </c>
      <c r="K285" s="15">
        <f t="shared" si="3521"/>
        <v>416.66666666666669</v>
      </c>
      <c r="L285" s="15">
        <f t="shared" si="3522"/>
        <v>83.333333333333329</v>
      </c>
      <c r="M285" s="16">
        <f t="shared" si="3523"/>
        <v>166.66666666666666</v>
      </c>
      <c r="N285" s="15">
        <f t="shared" si="3524"/>
        <v>83.333333333333329</v>
      </c>
      <c r="O285" s="7">
        <f t="shared" si="2999"/>
        <v>10999.999999999998</v>
      </c>
      <c r="P285" s="15">
        <f t="shared" si="3491"/>
        <v>28966</v>
      </c>
      <c r="Q285" s="21">
        <f t="shared" si="3492"/>
        <v>21930.184908257848</v>
      </c>
      <c r="R285" s="4"/>
      <c r="S285" s="6">
        <f t="shared" si="3525"/>
        <v>8761.0000000000218</v>
      </c>
      <c r="T285" s="10"/>
      <c r="U285" s="6">
        <f t="shared" si="3525"/>
        <v>8761.0000000000218</v>
      </c>
      <c r="W285" s="6">
        <f t="shared" si="3525"/>
        <v>8761.0000000000218</v>
      </c>
      <c r="Y285" s="6">
        <f t="shared" si="3526"/>
        <v>8761.0000000000218</v>
      </c>
      <c r="AA285" s="6">
        <f t="shared" ref="AA285:AC285" si="3783">AA284+(365/12)</f>
        <v>8761.0000000000218</v>
      </c>
      <c r="AC285" s="6">
        <f t="shared" si="3783"/>
        <v>8761.0000000000218</v>
      </c>
      <c r="AE285" s="6">
        <f t="shared" ref="AE285:AG285" si="3784">AE284+(365/12)</f>
        <v>8761.0000000000218</v>
      </c>
      <c r="AG285" s="6">
        <f t="shared" si="3784"/>
        <v>8761.0000000000218</v>
      </c>
      <c r="AI285" s="6">
        <f t="shared" ref="AI285:AK285" si="3785">AI284+(365/12)</f>
        <v>8761.0000000000218</v>
      </c>
      <c r="AK285" s="6">
        <f t="shared" si="3785"/>
        <v>8761.0000000000218</v>
      </c>
      <c r="AM285" s="6">
        <f t="shared" ref="AM285:AO285" si="3786">AM284+(365/12)</f>
        <v>8761.0000000000218</v>
      </c>
      <c r="AO285" s="6">
        <f t="shared" si="3786"/>
        <v>8761.0000000000218</v>
      </c>
      <c r="AQ285" s="6">
        <f t="shared" ref="AQ285:AS285" si="3787">AQ284+(365/12)</f>
        <v>8761.0000000000218</v>
      </c>
      <c r="AS285" s="6">
        <f t="shared" si="3787"/>
        <v>8761.0000000000218</v>
      </c>
      <c r="AU285" s="6">
        <f t="shared" ref="AU285:AW285" si="3788">AU284+(365/12)</f>
        <v>8761.0000000000218</v>
      </c>
      <c r="AW285" s="6">
        <f t="shared" si="3788"/>
        <v>8761.0000000000218</v>
      </c>
      <c r="AY285" s="6">
        <f t="shared" ref="AY285:BA285" si="3789">AY284+(365/12)</f>
        <v>8761.0000000000218</v>
      </c>
      <c r="BA285" s="6">
        <f t="shared" si="3789"/>
        <v>8761.0000000000218</v>
      </c>
      <c r="BC285" s="6">
        <f t="shared" ref="BC285:BE285" si="3790">BC284+(365/12)</f>
        <v>8761.0000000000218</v>
      </c>
      <c r="BE285" s="6">
        <f t="shared" si="3790"/>
        <v>8761.0000000000218</v>
      </c>
      <c r="BG285" s="6">
        <f t="shared" ref="BG285:BI285" si="3791">BG284+(365/12)</f>
        <v>8761.0000000000218</v>
      </c>
      <c r="BI285" s="6">
        <f t="shared" si="3791"/>
        <v>8761.0000000000218</v>
      </c>
      <c r="BK285" s="6">
        <f t="shared" ref="BK285:BM285" si="3792">BK284+(365/12)</f>
        <v>8761.0000000000218</v>
      </c>
      <c r="BM285" s="6">
        <f t="shared" si="3792"/>
        <v>8761.0000000000218</v>
      </c>
      <c r="BN285" s="11">
        <f t="shared" si="3762"/>
        <v>21930.184908257848</v>
      </c>
      <c r="BO285" s="6">
        <f t="shared" ref="BO285:BQ285" si="3793">BO284+(365/12)</f>
        <v>8761.0000000000218</v>
      </c>
      <c r="BP285" s="11">
        <f t="shared" si="3764"/>
        <v>21930.184908257848</v>
      </c>
      <c r="BQ285" s="6">
        <f t="shared" si="3793"/>
        <v>8761.0000000000218</v>
      </c>
      <c r="BR285" s="11">
        <f t="shared" si="3765"/>
        <v>21930.184908257848</v>
      </c>
      <c r="BS285" s="6">
        <f t="shared" ref="BS285:BU285" si="3794">BS284+(365/12)</f>
        <v>8761.0000000000218</v>
      </c>
      <c r="BT285" s="11">
        <f t="shared" si="3767"/>
        <v>21930.184908257848</v>
      </c>
      <c r="BU285" s="6">
        <f t="shared" si="3794"/>
        <v>8761.0000000000218</v>
      </c>
      <c r="BV285" s="11">
        <f t="shared" si="3768"/>
        <v>21930.184908257848</v>
      </c>
      <c r="BW285" s="6">
        <f t="shared" si="3453"/>
        <v>8761.0000000000218</v>
      </c>
      <c r="BX285" s="11">
        <f t="shared" si="3769"/>
        <v>21930.184908257848</v>
      </c>
      <c r="BY285" s="82">
        <f t="shared" si="3453"/>
        <v>8761.0000000000218</v>
      </c>
      <c r="BZ285" s="11">
        <f t="shared" si="3770"/>
        <v>21930.184908257848</v>
      </c>
      <c r="CA285" s="4"/>
    </row>
    <row r="286" spans="1:79">
      <c r="A286" s="1" t="str">
        <f t="shared" si="3667"/>
        <v/>
      </c>
      <c r="B286" s="1">
        <f t="shared" si="3505"/>
        <v>280</v>
      </c>
      <c r="C286" s="13">
        <f t="shared" si="3519"/>
        <v>0</v>
      </c>
      <c r="D286" s="2">
        <f t="shared" si="3520"/>
        <v>0</v>
      </c>
      <c r="E286" s="15">
        <f t="shared" si="3490"/>
        <v>0</v>
      </c>
      <c r="F286" s="15">
        <f t="shared" si="2997"/>
        <v>0</v>
      </c>
      <c r="G286" s="21">
        <f t="shared" si="2998"/>
        <v>0</v>
      </c>
      <c r="H286" s="19">
        <f>'rent cash flow (do not modify)'!D285</f>
        <v>37000</v>
      </c>
      <c r="I286" s="22">
        <f>'rent cash flow (do not modify)'!E285</f>
        <v>37000</v>
      </c>
      <c r="J286" s="21">
        <f t="shared" si="3506"/>
        <v>6285.8150917421526</v>
      </c>
      <c r="K286" s="15">
        <f t="shared" si="3521"/>
        <v>416.66666666666669</v>
      </c>
      <c r="L286" s="15">
        <f t="shared" si="3522"/>
        <v>83.333333333333329</v>
      </c>
      <c r="M286" s="16">
        <f t="shared" si="3523"/>
        <v>166.66666666666666</v>
      </c>
      <c r="N286" s="15">
        <f t="shared" si="3524"/>
        <v>83.333333333333329</v>
      </c>
      <c r="O286" s="7">
        <f t="shared" si="2999"/>
        <v>10999.999999999998</v>
      </c>
      <c r="P286" s="15">
        <f t="shared" si="3491"/>
        <v>28966</v>
      </c>
      <c r="Q286" s="21">
        <f t="shared" si="3492"/>
        <v>21930.184908257848</v>
      </c>
      <c r="R286" s="4"/>
      <c r="S286" s="6">
        <f t="shared" si="3525"/>
        <v>8791.4166666666879</v>
      </c>
      <c r="T286" s="10"/>
      <c r="U286" s="6">
        <f t="shared" si="3525"/>
        <v>8791.4166666666879</v>
      </c>
      <c r="W286" s="6">
        <f t="shared" si="3525"/>
        <v>8791.4166666666879</v>
      </c>
      <c r="Y286" s="6">
        <f t="shared" si="3526"/>
        <v>8791.4166666666879</v>
      </c>
      <c r="AA286" s="6">
        <f t="shared" ref="AA286:AC286" si="3795">AA285+(365/12)</f>
        <v>8791.4166666666879</v>
      </c>
      <c r="AC286" s="6">
        <f t="shared" si="3795"/>
        <v>8791.4166666666879</v>
      </c>
      <c r="AE286" s="6">
        <f t="shared" ref="AE286:AG286" si="3796">AE285+(365/12)</f>
        <v>8791.4166666666879</v>
      </c>
      <c r="AG286" s="6">
        <f t="shared" si="3796"/>
        <v>8791.4166666666879</v>
      </c>
      <c r="AI286" s="6">
        <f t="shared" ref="AI286:AK286" si="3797">AI285+(365/12)</f>
        <v>8791.4166666666879</v>
      </c>
      <c r="AK286" s="6">
        <f t="shared" si="3797"/>
        <v>8791.4166666666879</v>
      </c>
      <c r="AM286" s="6">
        <f t="shared" ref="AM286:AO286" si="3798">AM285+(365/12)</f>
        <v>8791.4166666666879</v>
      </c>
      <c r="AO286" s="6">
        <f t="shared" si="3798"/>
        <v>8791.4166666666879</v>
      </c>
      <c r="AQ286" s="6">
        <f t="shared" ref="AQ286:AS286" si="3799">AQ285+(365/12)</f>
        <v>8791.4166666666879</v>
      </c>
      <c r="AS286" s="6">
        <f t="shared" si="3799"/>
        <v>8791.4166666666879</v>
      </c>
      <c r="AU286" s="6">
        <f t="shared" ref="AU286:AW286" si="3800">AU285+(365/12)</f>
        <v>8791.4166666666879</v>
      </c>
      <c r="AW286" s="6">
        <f t="shared" si="3800"/>
        <v>8791.4166666666879</v>
      </c>
      <c r="AY286" s="6">
        <f t="shared" ref="AY286:BA286" si="3801">AY285+(365/12)</f>
        <v>8791.4166666666879</v>
      </c>
      <c r="BA286" s="6">
        <f t="shared" si="3801"/>
        <v>8791.4166666666879</v>
      </c>
      <c r="BC286" s="6">
        <f t="shared" ref="BC286:BE286" si="3802">BC285+(365/12)</f>
        <v>8791.4166666666879</v>
      </c>
      <c r="BE286" s="6">
        <f t="shared" si="3802"/>
        <v>8791.4166666666879</v>
      </c>
      <c r="BG286" s="6">
        <f t="shared" ref="BG286:BI286" si="3803">BG285+(365/12)</f>
        <v>8791.4166666666879</v>
      </c>
      <c r="BI286" s="6">
        <f t="shared" si="3803"/>
        <v>8791.4166666666879</v>
      </c>
      <c r="BK286" s="6">
        <f t="shared" ref="BK286:BM286" si="3804">BK285+(365/12)</f>
        <v>8791.4166666666879</v>
      </c>
      <c r="BM286" s="6">
        <f t="shared" si="3804"/>
        <v>8791.4166666666879</v>
      </c>
      <c r="BN286" s="11">
        <f t="shared" si="3762"/>
        <v>21930.184908257848</v>
      </c>
      <c r="BO286" s="6">
        <f t="shared" ref="BO286:BQ286" si="3805">BO285+(365/12)</f>
        <v>8791.4166666666879</v>
      </c>
      <c r="BP286" s="11">
        <f t="shared" si="3764"/>
        <v>21930.184908257848</v>
      </c>
      <c r="BQ286" s="6">
        <f t="shared" si="3805"/>
        <v>8791.4166666666879</v>
      </c>
      <c r="BR286" s="11">
        <f t="shared" si="3765"/>
        <v>21930.184908257848</v>
      </c>
      <c r="BS286" s="6">
        <f t="shared" ref="BS286:BU286" si="3806">BS285+(365/12)</f>
        <v>8791.4166666666879</v>
      </c>
      <c r="BT286" s="11">
        <f t="shared" si="3767"/>
        <v>21930.184908257848</v>
      </c>
      <c r="BU286" s="6">
        <f t="shared" si="3806"/>
        <v>8791.4166666666879</v>
      </c>
      <c r="BV286" s="11">
        <f t="shared" si="3768"/>
        <v>21930.184908257848</v>
      </c>
      <c r="BW286" s="6">
        <f t="shared" si="3453"/>
        <v>8791.4166666666879</v>
      </c>
      <c r="BX286" s="11">
        <f t="shared" si="3769"/>
        <v>21930.184908257848</v>
      </c>
      <c r="BY286" s="82">
        <f t="shared" si="3453"/>
        <v>8791.4166666666879</v>
      </c>
      <c r="BZ286" s="11">
        <f t="shared" si="3770"/>
        <v>21930.184908257848</v>
      </c>
      <c r="CA286" s="4"/>
    </row>
    <row r="287" spans="1:79">
      <c r="A287" s="1" t="str">
        <f t="shared" si="3667"/>
        <v/>
      </c>
      <c r="B287" s="1">
        <f t="shared" si="3505"/>
        <v>281</v>
      </c>
      <c r="C287" s="13">
        <f t="shared" si="3519"/>
        <v>0</v>
      </c>
      <c r="D287" s="2">
        <f t="shared" si="3520"/>
        <v>0</v>
      </c>
      <c r="E287" s="15">
        <f t="shared" si="3490"/>
        <v>0</v>
      </c>
      <c r="F287" s="15">
        <f t="shared" si="2997"/>
        <v>0</v>
      </c>
      <c r="G287" s="21">
        <f t="shared" si="2998"/>
        <v>0</v>
      </c>
      <c r="H287" s="19">
        <f>'rent cash flow (do not modify)'!D286</f>
        <v>37000</v>
      </c>
      <c r="I287" s="22">
        <f>'rent cash flow (do not modify)'!E286</f>
        <v>37000</v>
      </c>
      <c r="J287" s="21">
        <f t="shared" si="3506"/>
        <v>6285.8150917421526</v>
      </c>
      <c r="K287" s="15">
        <f t="shared" si="3521"/>
        <v>416.66666666666669</v>
      </c>
      <c r="L287" s="15">
        <f t="shared" si="3522"/>
        <v>83.333333333333329</v>
      </c>
      <c r="M287" s="16">
        <f t="shared" si="3523"/>
        <v>166.66666666666666</v>
      </c>
      <c r="N287" s="15">
        <f t="shared" si="3524"/>
        <v>83.333333333333329</v>
      </c>
      <c r="O287" s="7">
        <f t="shared" si="2999"/>
        <v>10999.999999999998</v>
      </c>
      <c r="P287" s="15">
        <f t="shared" si="3491"/>
        <v>28966</v>
      </c>
      <c r="Q287" s="21">
        <f t="shared" si="3492"/>
        <v>21930.184908257848</v>
      </c>
      <c r="R287" s="4"/>
      <c r="S287" s="6">
        <f t="shared" si="3525"/>
        <v>8821.8333333333539</v>
      </c>
      <c r="T287" s="10"/>
      <c r="U287" s="6">
        <f t="shared" si="3525"/>
        <v>8821.8333333333539</v>
      </c>
      <c r="W287" s="6">
        <f t="shared" si="3525"/>
        <v>8821.8333333333539</v>
      </c>
      <c r="Y287" s="6">
        <f t="shared" si="3526"/>
        <v>8821.8333333333539</v>
      </c>
      <c r="AA287" s="6">
        <f t="shared" ref="AA287:AC287" si="3807">AA286+(365/12)</f>
        <v>8821.8333333333539</v>
      </c>
      <c r="AC287" s="6">
        <f t="shared" si="3807"/>
        <v>8821.8333333333539</v>
      </c>
      <c r="AE287" s="6">
        <f t="shared" ref="AE287:AG287" si="3808">AE286+(365/12)</f>
        <v>8821.8333333333539</v>
      </c>
      <c r="AG287" s="6">
        <f t="shared" si="3808"/>
        <v>8821.8333333333539</v>
      </c>
      <c r="AI287" s="6">
        <f t="shared" ref="AI287:AK287" si="3809">AI286+(365/12)</f>
        <v>8821.8333333333539</v>
      </c>
      <c r="AK287" s="6">
        <f t="shared" si="3809"/>
        <v>8821.8333333333539</v>
      </c>
      <c r="AM287" s="6">
        <f t="shared" ref="AM287:AO287" si="3810">AM286+(365/12)</f>
        <v>8821.8333333333539</v>
      </c>
      <c r="AO287" s="6">
        <f t="shared" si="3810"/>
        <v>8821.8333333333539</v>
      </c>
      <c r="AQ287" s="6">
        <f t="shared" ref="AQ287:AS287" si="3811">AQ286+(365/12)</f>
        <v>8821.8333333333539</v>
      </c>
      <c r="AS287" s="6">
        <f t="shared" si="3811"/>
        <v>8821.8333333333539</v>
      </c>
      <c r="AU287" s="6">
        <f t="shared" ref="AU287:AW287" si="3812">AU286+(365/12)</f>
        <v>8821.8333333333539</v>
      </c>
      <c r="AW287" s="6">
        <f t="shared" si="3812"/>
        <v>8821.8333333333539</v>
      </c>
      <c r="AY287" s="6">
        <f t="shared" ref="AY287:BA287" si="3813">AY286+(365/12)</f>
        <v>8821.8333333333539</v>
      </c>
      <c r="BA287" s="6">
        <f t="shared" si="3813"/>
        <v>8821.8333333333539</v>
      </c>
      <c r="BC287" s="6">
        <f t="shared" ref="BC287:BE287" si="3814">BC286+(365/12)</f>
        <v>8821.8333333333539</v>
      </c>
      <c r="BE287" s="6">
        <f t="shared" si="3814"/>
        <v>8821.8333333333539</v>
      </c>
      <c r="BG287" s="6">
        <f t="shared" ref="BG287:BI287" si="3815">BG286+(365/12)</f>
        <v>8821.8333333333539</v>
      </c>
      <c r="BI287" s="6">
        <f t="shared" si="3815"/>
        <v>8821.8333333333539</v>
      </c>
      <c r="BK287" s="6">
        <f t="shared" ref="BK287:BM287" si="3816">BK286+(365/12)</f>
        <v>8821.8333333333539</v>
      </c>
      <c r="BM287" s="6">
        <f t="shared" si="3816"/>
        <v>8821.8333333333539</v>
      </c>
      <c r="BN287" s="11">
        <f t="shared" si="3762"/>
        <v>21930.184908257848</v>
      </c>
      <c r="BO287" s="6">
        <f t="shared" ref="BO287:BQ287" si="3817">BO286+(365/12)</f>
        <v>8821.8333333333539</v>
      </c>
      <c r="BP287" s="11">
        <f t="shared" si="3764"/>
        <v>21930.184908257848</v>
      </c>
      <c r="BQ287" s="6">
        <f t="shared" si="3817"/>
        <v>8821.8333333333539</v>
      </c>
      <c r="BR287" s="11">
        <f t="shared" si="3765"/>
        <v>21930.184908257848</v>
      </c>
      <c r="BS287" s="6">
        <f t="shared" ref="BS287:BU287" si="3818">BS286+(365/12)</f>
        <v>8821.8333333333539</v>
      </c>
      <c r="BT287" s="11">
        <f t="shared" si="3767"/>
        <v>21930.184908257848</v>
      </c>
      <c r="BU287" s="6">
        <f t="shared" si="3818"/>
        <v>8821.8333333333539</v>
      </c>
      <c r="BV287" s="11">
        <f t="shared" si="3768"/>
        <v>21930.184908257848</v>
      </c>
      <c r="BW287" s="6">
        <f t="shared" si="3453"/>
        <v>8821.8333333333539</v>
      </c>
      <c r="BX287" s="11">
        <f t="shared" si="3769"/>
        <v>21930.184908257848</v>
      </c>
      <c r="BY287" s="82">
        <f t="shared" si="3453"/>
        <v>8821.8333333333539</v>
      </c>
      <c r="BZ287" s="11">
        <f t="shared" si="3770"/>
        <v>21930.184908257848</v>
      </c>
      <c r="CA287" s="4"/>
    </row>
    <row r="288" spans="1:79">
      <c r="A288" s="1" t="str">
        <f t="shared" si="3667"/>
        <v/>
      </c>
      <c r="B288" s="1">
        <f t="shared" si="3505"/>
        <v>282</v>
      </c>
      <c r="C288" s="13">
        <f t="shared" si="3519"/>
        <v>0</v>
      </c>
      <c r="D288" s="2">
        <f t="shared" si="3520"/>
        <v>0</v>
      </c>
      <c r="E288" s="15">
        <f t="shared" si="3490"/>
        <v>0</v>
      </c>
      <c r="F288" s="15">
        <f t="shared" ref="F288:F351" si="3819">D288-E288</f>
        <v>0</v>
      </c>
      <c r="G288" s="21">
        <f t="shared" ref="G288:G351" si="3820">E288</f>
        <v>0</v>
      </c>
      <c r="H288" s="19">
        <f>'rent cash flow (do not modify)'!D287</f>
        <v>37000</v>
      </c>
      <c r="I288" s="22">
        <f>'rent cash flow (do not modify)'!E287</f>
        <v>37000</v>
      </c>
      <c r="J288" s="21">
        <f t="shared" si="3506"/>
        <v>6285.8150917421526</v>
      </c>
      <c r="K288" s="15">
        <f t="shared" si="3521"/>
        <v>416.66666666666669</v>
      </c>
      <c r="L288" s="15">
        <f t="shared" si="3522"/>
        <v>83.333333333333329</v>
      </c>
      <c r="M288" s="16">
        <f t="shared" si="3523"/>
        <v>166.66666666666666</v>
      </c>
      <c r="N288" s="15">
        <f t="shared" si="3524"/>
        <v>83.333333333333329</v>
      </c>
      <c r="O288" s="7">
        <f t="shared" ref="O288:O351" si="3821">(I288-L288-M288-N288)*30%</f>
        <v>10999.999999999998</v>
      </c>
      <c r="P288" s="15">
        <f t="shared" si="3491"/>
        <v>28966</v>
      </c>
      <c r="Q288" s="21">
        <f t="shared" si="3492"/>
        <v>21930.184908257848</v>
      </c>
      <c r="R288" s="4"/>
      <c r="S288" s="6">
        <f t="shared" si="3525"/>
        <v>8852.25000000002</v>
      </c>
      <c r="T288" s="10"/>
      <c r="U288" s="6">
        <f t="shared" si="3525"/>
        <v>8852.25000000002</v>
      </c>
      <c r="W288" s="6">
        <f t="shared" si="3525"/>
        <v>8852.25000000002</v>
      </c>
      <c r="Y288" s="6">
        <f t="shared" si="3526"/>
        <v>8852.25000000002</v>
      </c>
      <c r="AA288" s="6">
        <f t="shared" ref="AA288:AC288" si="3822">AA287+(365/12)</f>
        <v>8852.25000000002</v>
      </c>
      <c r="AC288" s="6">
        <f t="shared" si="3822"/>
        <v>8852.25000000002</v>
      </c>
      <c r="AE288" s="6">
        <f t="shared" ref="AE288:AG288" si="3823">AE287+(365/12)</f>
        <v>8852.25000000002</v>
      </c>
      <c r="AG288" s="6">
        <f t="shared" si="3823"/>
        <v>8852.25000000002</v>
      </c>
      <c r="AI288" s="6">
        <f t="shared" ref="AI288:AK288" si="3824">AI287+(365/12)</f>
        <v>8852.25000000002</v>
      </c>
      <c r="AK288" s="6">
        <f t="shared" si="3824"/>
        <v>8852.25000000002</v>
      </c>
      <c r="AM288" s="6">
        <f t="shared" ref="AM288:AO288" si="3825">AM287+(365/12)</f>
        <v>8852.25000000002</v>
      </c>
      <c r="AO288" s="6">
        <f t="shared" si="3825"/>
        <v>8852.25000000002</v>
      </c>
      <c r="AQ288" s="6">
        <f t="shared" ref="AQ288:AS288" si="3826">AQ287+(365/12)</f>
        <v>8852.25000000002</v>
      </c>
      <c r="AS288" s="6">
        <f t="shared" si="3826"/>
        <v>8852.25000000002</v>
      </c>
      <c r="AU288" s="6">
        <f t="shared" ref="AU288:AW288" si="3827">AU287+(365/12)</f>
        <v>8852.25000000002</v>
      </c>
      <c r="AW288" s="6">
        <f t="shared" si="3827"/>
        <v>8852.25000000002</v>
      </c>
      <c r="AY288" s="6">
        <f t="shared" ref="AY288:BA288" si="3828">AY287+(365/12)</f>
        <v>8852.25000000002</v>
      </c>
      <c r="BA288" s="6">
        <f t="shared" si="3828"/>
        <v>8852.25000000002</v>
      </c>
      <c r="BC288" s="6">
        <f t="shared" ref="BC288:BE288" si="3829">BC287+(365/12)</f>
        <v>8852.25000000002</v>
      </c>
      <c r="BE288" s="6">
        <f t="shared" si="3829"/>
        <v>8852.25000000002</v>
      </c>
      <c r="BG288" s="6">
        <f t="shared" ref="BG288:BI288" si="3830">BG287+(365/12)</f>
        <v>8852.25000000002</v>
      </c>
      <c r="BI288" s="6">
        <f t="shared" si="3830"/>
        <v>8852.25000000002</v>
      </c>
      <c r="BK288" s="6">
        <f t="shared" ref="BK288:BM288" si="3831">BK287+(365/12)</f>
        <v>8852.25000000002</v>
      </c>
      <c r="BM288" s="6">
        <f t="shared" si="3831"/>
        <v>8852.25000000002</v>
      </c>
      <c r="BN288" s="11">
        <f t="shared" si="3762"/>
        <v>21930.184908257848</v>
      </c>
      <c r="BO288" s="6">
        <f t="shared" ref="BO288:BQ288" si="3832">BO287+(365/12)</f>
        <v>8852.25000000002</v>
      </c>
      <c r="BP288" s="11">
        <f t="shared" si="3764"/>
        <v>21930.184908257848</v>
      </c>
      <c r="BQ288" s="6">
        <f t="shared" si="3832"/>
        <v>8852.25000000002</v>
      </c>
      <c r="BR288" s="11">
        <f t="shared" si="3765"/>
        <v>21930.184908257848</v>
      </c>
      <c r="BS288" s="6">
        <f t="shared" ref="BS288:BU288" si="3833">BS287+(365/12)</f>
        <v>8852.25000000002</v>
      </c>
      <c r="BT288" s="11">
        <f t="shared" si="3767"/>
        <v>21930.184908257848</v>
      </c>
      <c r="BU288" s="6">
        <f t="shared" si="3833"/>
        <v>8852.25000000002</v>
      </c>
      <c r="BV288" s="11">
        <f t="shared" si="3768"/>
        <v>21930.184908257848</v>
      </c>
      <c r="BW288" s="6">
        <f t="shared" si="3453"/>
        <v>8852.25000000002</v>
      </c>
      <c r="BX288" s="11">
        <f t="shared" si="3769"/>
        <v>21930.184908257848</v>
      </c>
      <c r="BY288" s="82">
        <f t="shared" si="3453"/>
        <v>8852.25000000002</v>
      </c>
      <c r="BZ288" s="11">
        <f t="shared" si="3770"/>
        <v>21930.184908257848</v>
      </c>
      <c r="CA288" s="4"/>
    </row>
    <row r="289" spans="1:79">
      <c r="A289" s="1" t="str">
        <f t="shared" si="3667"/>
        <v/>
      </c>
      <c r="B289" s="1">
        <f t="shared" si="3505"/>
        <v>283</v>
      </c>
      <c r="C289" s="13">
        <f t="shared" si="3519"/>
        <v>0</v>
      </c>
      <c r="D289" s="2">
        <f t="shared" si="3520"/>
        <v>0</v>
      </c>
      <c r="E289" s="15">
        <f t="shared" si="3490"/>
        <v>0</v>
      </c>
      <c r="F289" s="15">
        <f t="shared" si="3819"/>
        <v>0</v>
      </c>
      <c r="G289" s="21">
        <f t="shared" si="3820"/>
        <v>0</v>
      </c>
      <c r="H289" s="19">
        <f>'rent cash flow (do not modify)'!D288</f>
        <v>37000</v>
      </c>
      <c r="I289" s="22">
        <f>'rent cash flow (do not modify)'!E288</f>
        <v>37000</v>
      </c>
      <c r="J289" s="21">
        <f t="shared" si="3506"/>
        <v>6285.8150917421526</v>
      </c>
      <c r="K289" s="15">
        <f t="shared" si="3521"/>
        <v>416.66666666666669</v>
      </c>
      <c r="L289" s="15">
        <f t="shared" si="3522"/>
        <v>83.333333333333329</v>
      </c>
      <c r="M289" s="16">
        <f t="shared" si="3523"/>
        <v>166.66666666666666</v>
      </c>
      <c r="N289" s="15">
        <f t="shared" si="3524"/>
        <v>83.333333333333329</v>
      </c>
      <c r="O289" s="7">
        <f t="shared" si="3821"/>
        <v>10999.999999999998</v>
      </c>
      <c r="P289" s="15">
        <f t="shared" si="3491"/>
        <v>28966</v>
      </c>
      <c r="Q289" s="21">
        <f t="shared" si="3492"/>
        <v>21930.184908257848</v>
      </c>
      <c r="R289" s="4"/>
      <c r="S289" s="6">
        <f t="shared" si="3525"/>
        <v>8882.6666666666861</v>
      </c>
      <c r="T289" s="10"/>
      <c r="U289" s="6">
        <f t="shared" si="3525"/>
        <v>8882.6666666666861</v>
      </c>
      <c r="W289" s="6">
        <f t="shared" si="3525"/>
        <v>8882.6666666666861</v>
      </c>
      <c r="Y289" s="6">
        <f t="shared" si="3526"/>
        <v>8882.6666666666861</v>
      </c>
      <c r="AA289" s="6">
        <f t="shared" ref="AA289:AC289" si="3834">AA288+(365/12)</f>
        <v>8882.6666666666861</v>
      </c>
      <c r="AC289" s="6">
        <f t="shared" si="3834"/>
        <v>8882.6666666666861</v>
      </c>
      <c r="AE289" s="6">
        <f t="shared" ref="AE289:AG289" si="3835">AE288+(365/12)</f>
        <v>8882.6666666666861</v>
      </c>
      <c r="AG289" s="6">
        <f t="shared" si="3835"/>
        <v>8882.6666666666861</v>
      </c>
      <c r="AI289" s="6">
        <f t="shared" ref="AI289:AK289" si="3836">AI288+(365/12)</f>
        <v>8882.6666666666861</v>
      </c>
      <c r="AK289" s="6">
        <f t="shared" si="3836"/>
        <v>8882.6666666666861</v>
      </c>
      <c r="AM289" s="6">
        <f t="shared" ref="AM289:AO289" si="3837">AM288+(365/12)</f>
        <v>8882.6666666666861</v>
      </c>
      <c r="AO289" s="6">
        <f t="shared" si="3837"/>
        <v>8882.6666666666861</v>
      </c>
      <c r="AQ289" s="6">
        <f t="shared" ref="AQ289:AS289" si="3838">AQ288+(365/12)</f>
        <v>8882.6666666666861</v>
      </c>
      <c r="AS289" s="6">
        <f t="shared" si="3838"/>
        <v>8882.6666666666861</v>
      </c>
      <c r="AU289" s="6">
        <f t="shared" ref="AU289:AW289" si="3839">AU288+(365/12)</f>
        <v>8882.6666666666861</v>
      </c>
      <c r="AW289" s="6">
        <f t="shared" si="3839"/>
        <v>8882.6666666666861</v>
      </c>
      <c r="AY289" s="6">
        <f t="shared" ref="AY289:BA289" si="3840">AY288+(365/12)</f>
        <v>8882.6666666666861</v>
      </c>
      <c r="BA289" s="6">
        <f t="shared" si="3840"/>
        <v>8882.6666666666861</v>
      </c>
      <c r="BC289" s="6">
        <f t="shared" ref="BC289:BE289" si="3841">BC288+(365/12)</f>
        <v>8882.6666666666861</v>
      </c>
      <c r="BE289" s="6">
        <f t="shared" si="3841"/>
        <v>8882.6666666666861</v>
      </c>
      <c r="BG289" s="6">
        <f t="shared" ref="BG289:BI289" si="3842">BG288+(365/12)</f>
        <v>8882.6666666666861</v>
      </c>
      <c r="BI289" s="6">
        <f t="shared" si="3842"/>
        <v>8882.6666666666861</v>
      </c>
      <c r="BK289" s="6">
        <f t="shared" ref="BK289:BM289" si="3843">BK288+(365/12)</f>
        <v>8882.6666666666861</v>
      </c>
      <c r="BM289" s="6">
        <f t="shared" si="3843"/>
        <v>8882.6666666666861</v>
      </c>
      <c r="BN289" s="11">
        <f t="shared" si="3762"/>
        <v>21930.184908257848</v>
      </c>
      <c r="BO289" s="6">
        <f t="shared" ref="BO289:BQ289" si="3844">BO288+(365/12)</f>
        <v>8882.6666666666861</v>
      </c>
      <c r="BP289" s="11">
        <f t="shared" si="3764"/>
        <v>21930.184908257848</v>
      </c>
      <c r="BQ289" s="6">
        <f t="shared" si="3844"/>
        <v>8882.6666666666861</v>
      </c>
      <c r="BR289" s="11">
        <f t="shared" si="3765"/>
        <v>21930.184908257848</v>
      </c>
      <c r="BS289" s="6">
        <f t="shared" ref="BS289:BU289" si="3845">BS288+(365/12)</f>
        <v>8882.6666666666861</v>
      </c>
      <c r="BT289" s="11">
        <f t="shared" si="3767"/>
        <v>21930.184908257848</v>
      </c>
      <c r="BU289" s="6">
        <f t="shared" si="3845"/>
        <v>8882.6666666666861</v>
      </c>
      <c r="BV289" s="11">
        <f t="shared" si="3768"/>
        <v>21930.184908257848</v>
      </c>
      <c r="BW289" s="6">
        <f t="shared" si="3453"/>
        <v>8882.6666666666861</v>
      </c>
      <c r="BX289" s="11">
        <f t="shared" si="3769"/>
        <v>21930.184908257848</v>
      </c>
      <c r="BY289" s="82">
        <f t="shared" si="3453"/>
        <v>8882.6666666666861</v>
      </c>
      <c r="BZ289" s="11">
        <f t="shared" si="3770"/>
        <v>21930.184908257848</v>
      </c>
      <c r="CA289" s="4"/>
    </row>
    <row r="290" spans="1:79">
      <c r="A290" s="1" t="str">
        <f t="shared" si="3667"/>
        <v/>
      </c>
      <c r="B290" s="1">
        <f t="shared" si="3505"/>
        <v>284</v>
      </c>
      <c r="C290" s="13">
        <f t="shared" si="3519"/>
        <v>0</v>
      </c>
      <c r="D290" s="2">
        <f t="shared" si="3520"/>
        <v>0</v>
      </c>
      <c r="E290" s="15">
        <f t="shared" si="3490"/>
        <v>0</v>
      </c>
      <c r="F290" s="15">
        <f t="shared" si="3819"/>
        <v>0</v>
      </c>
      <c r="G290" s="21">
        <f t="shared" si="3820"/>
        <v>0</v>
      </c>
      <c r="H290" s="19">
        <f>'rent cash flow (do not modify)'!D289</f>
        <v>37000</v>
      </c>
      <c r="I290" s="22">
        <f>'rent cash flow (do not modify)'!E289</f>
        <v>37000</v>
      </c>
      <c r="J290" s="21">
        <f t="shared" si="3506"/>
        <v>6285.8150917421526</v>
      </c>
      <c r="K290" s="15">
        <f t="shared" si="3521"/>
        <v>416.66666666666669</v>
      </c>
      <c r="L290" s="15">
        <f t="shared" si="3522"/>
        <v>83.333333333333329</v>
      </c>
      <c r="M290" s="16">
        <f t="shared" si="3523"/>
        <v>166.66666666666666</v>
      </c>
      <c r="N290" s="15">
        <f t="shared" si="3524"/>
        <v>83.333333333333329</v>
      </c>
      <c r="O290" s="7">
        <f t="shared" si="3821"/>
        <v>10999.999999999998</v>
      </c>
      <c r="P290" s="15">
        <f t="shared" si="3491"/>
        <v>28966</v>
      </c>
      <c r="Q290" s="21">
        <f t="shared" si="3492"/>
        <v>21930.184908257848</v>
      </c>
      <c r="R290" s="4"/>
      <c r="S290" s="6">
        <f t="shared" si="3525"/>
        <v>8913.0833333333521</v>
      </c>
      <c r="T290" s="10"/>
      <c r="U290" s="6">
        <f t="shared" si="3525"/>
        <v>8913.0833333333521</v>
      </c>
      <c r="W290" s="6">
        <f t="shared" si="3525"/>
        <v>8913.0833333333521</v>
      </c>
      <c r="Y290" s="6">
        <f t="shared" si="3526"/>
        <v>8913.0833333333521</v>
      </c>
      <c r="AA290" s="6">
        <f t="shared" ref="AA290:AC290" si="3846">AA289+(365/12)</f>
        <v>8913.0833333333521</v>
      </c>
      <c r="AC290" s="6">
        <f t="shared" si="3846"/>
        <v>8913.0833333333521</v>
      </c>
      <c r="AE290" s="6">
        <f t="shared" ref="AE290:AG290" si="3847">AE289+(365/12)</f>
        <v>8913.0833333333521</v>
      </c>
      <c r="AG290" s="6">
        <f t="shared" si="3847"/>
        <v>8913.0833333333521</v>
      </c>
      <c r="AI290" s="6">
        <f t="shared" ref="AI290:AK290" si="3848">AI289+(365/12)</f>
        <v>8913.0833333333521</v>
      </c>
      <c r="AK290" s="6">
        <f t="shared" si="3848"/>
        <v>8913.0833333333521</v>
      </c>
      <c r="AM290" s="6">
        <f t="shared" ref="AM290:AO290" si="3849">AM289+(365/12)</f>
        <v>8913.0833333333521</v>
      </c>
      <c r="AO290" s="6">
        <f t="shared" si="3849"/>
        <v>8913.0833333333521</v>
      </c>
      <c r="AQ290" s="6">
        <f t="shared" ref="AQ290:AS290" si="3850">AQ289+(365/12)</f>
        <v>8913.0833333333521</v>
      </c>
      <c r="AS290" s="6">
        <f t="shared" si="3850"/>
        <v>8913.0833333333521</v>
      </c>
      <c r="AU290" s="6">
        <f t="shared" ref="AU290:AW290" si="3851">AU289+(365/12)</f>
        <v>8913.0833333333521</v>
      </c>
      <c r="AW290" s="6">
        <f t="shared" si="3851"/>
        <v>8913.0833333333521</v>
      </c>
      <c r="AY290" s="6">
        <f t="shared" ref="AY290:BA290" si="3852">AY289+(365/12)</f>
        <v>8913.0833333333521</v>
      </c>
      <c r="BA290" s="6">
        <f t="shared" si="3852"/>
        <v>8913.0833333333521</v>
      </c>
      <c r="BC290" s="6">
        <f t="shared" ref="BC290:BE290" si="3853">BC289+(365/12)</f>
        <v>8913.0833333333521</v>
      </c>
      <c r="BE290" s="6">
        <f t="shared" si="3853"/>
        <v>8913.0833333333521</v>
      </c>
      <c r="BG290" s="6">
        <f t="shared" ref="BG290:BI290" si="3854">BG289+(365/12)</f>
        <v>8913.0833333333521</v>
      </c>
      <c r="BI290" s="6">
        <f t="shared" si="3854"/>
        <v>8913.0833333333521</v>
      </c>
      <c r="BK290" s="6">
        <f t="shared" ref="BK290:BM290" si="3855">BK289+(365/12)</f>
        <v>8913.0833333333521</v>
      </c>
      <c r="BM290" s="6">
        <f t="shared" si="3855"/>
        <v>8913.0833333333521</v>
      </c>
      <c r="BN290" s="11">
        <f t="shared" si="3762"/>
        <v>21930.184908257848</v>
      </c>
      <c r="BO290" s="6">
        <f t="shared" ref="BO290:BQ290" si="3856">BO289+(365/12)</f>
        <v>8913.0833333333521</v>
      </c>
      <c r="BP290" s="11">
        <f t="shared" si="3764"/>
        <v>21930.184908257848</v>
      </c>
      <c r="BQ290" s="6">
        <f t="shared" si="3856"/>
        <v>8913.0833333333521</v>
      </c>
      <c r="BR290" s="11">
        <f t="shared" si="3765"/>
        <v>21930.184908257848</v>
      </c>
      <c r="BS290" s="6">
        <f t="shared" ref="BS290:BU290" si="3857">BS289+(365/12)</f>
        <v>8913.0833333333521</v>
      </c>
      <c r="BT290" s="11">
        <f t="shared" si="3767"/>
        <v>21930.184908257848</v>
      </c>
      <c r="BU290" s="6">
        <f t="shared" si="3857"/>
        <v>8913.0833333333521</v>
      </c>
      <c r="BV290" s="11">
        <f t="shared" si="3768"/>
        <v>21930.184908257848</v>
      </c>
      <c r="BW290" s="6">
        <f t="shared" si="3453"/>
        <v>8913.0833333333521</v>
      </c>
      <c r="BX290" s="11">
        <f t="shared" si="3769"/>
        <v>21930.184908257848</v>
      </c>
      <c r="BY290" s="82">
        <f t="shared" si="3453"/>
        <v>8913.0833333333521</v>
      </c>
      <c r="BZ290" s="11">
        <f t="shared" si="3770"/>
        <v>21930.184908257848</v>
      </c>
      <c r="CA290" s="4"/>
    </row>
    <row r="291" spans="1:79">
      <c r="A291" s="1" t="str">
        <f t="shared" si="3667"/>
        <v/>
      </c>
      <c r="B291" s="1">
        <f t="shared" si="3505"/>
        <v>285</v>
      </c>
      <c r="C291" s="13">
        <f t="shared" si="3519"/>
        <v>0</v>
      </c>
      <c r="D291" s="2">
        <f t="shared" si="3520"/>
        <v>0</v>
      </c>
      <c r="E291" s="15">
        <f t="shared" si="3490"/>
        <v>0</v>
      </c>
      <c r="F291" s="15">
        <f t="shared" si="3819"/>
        <v>0</v>
      </c>
      <c r="G291" s="21">
        <f t="shared" si="3820"/>
        <v>0</v>
      </c>
      <c r="H291" s="19">
        <f>'rent cash flow (do not modify)'!D290</f>
        <v>37000</v>
      </c>
      <c r="I291" s="22">
        <f>'rent cash flow (do not modify)'!E290</f>
        <v>37000</v>
      </c>
      <c r="J291" s="21">
        <f t="shared" si="3506"/>
        <v>6285.8150917421526</v>
      </c>
      <c r="K291" s="15">
        <f t="shared" si="3521"/>
        <v>416.66666666666669</v>
      </c>
      <c r="L291" s="15">
        <f t="shared" si="3522"/>
        <v>83.333333333333329</v>
      </c>
      <c r="M291" s="16">
        <f t="shared" si="3523"/>
        <v>166.66666666666666</v>
      </c>
      <c r="N291" s="15">
        <f t="shared" si="3524"/>
        <v>83.333333333333329</v>
      </c>
      <c r="O291" s="7">
        <f t="shared" si="3821"/>
        <v>10999.999999999998</v>
      </c>
      <c r="P291" s="15">
        <f t="shared" si="3491"/>
        <v>28966</v>
      </c>
      <c r="Q291" s="21">
        <f t="shared" si="3492"/>
        <v>21930.184908257848</v>
      </c>
      <c r="R291" s="4"/>
      <c r="S291" s="6">
        <f t="shared" si="3525"/>
        <v>8943.5000000000182</v>
      </c>
      <c r="T291" s="10"/>
      <c r="U291" s="6">
        <f t="shared" si="3525"/>
        <v>8943.5000000000182</v>
      </c>
      <c r="W291" s="6">
        <f t="shared" si="3525"/>
        <v>8943.5000000000182</v>
      </c>
      <c r="Y291" s="6">
        <f t="shared" si="3526"/>
        <v>8943.5000000000182</v>
      </c>
      <c r="AA291" s="6">
        <f t="shared" ref="AA291:AC291" si="3858">AA290+(365/12)</f>
        <v>8943.5000000000182</v>
      </c>
      <c r="AC291" s="6">
        <f t="shared" si="3858"/>
        <v>8943.5000000000182</v>
      </c>
      <c r="AE291" s="6">
        <f t="shared" ref="AE291:AG291" si="3859">AE290+(365/12)</f>
        <v>8943.5000000000182</v>
      </c>
      <c r="AG291" s="6">
        <f t="shared" si="3859"/>
        <v>8943.5000000000182</v>
      </c>
      <c r="AI291" s="6">
        <f t="shared" ref="AI291:AK291" si="3860">AI290+(365/12)</f>
        <v>8943.5000000000182</v>
      </c>
      <c r="AK291" s="6">
        <f t="shared" si="3860"/>
        <v>8943.5000000000182</v>
      </c>
      <c r="AM291" s="6">
        <f t="shared" ref="AM291:AO291" si="3861">AM290+(365/12)</f>
        <v>8943.5000000000182</v>
      </c>
      <c r="AO291" s="6">
        <f t="shared" si="3861"/>
        <v>8943.5000000000182</v>
      </c>
      <c r="AQ291" s="6">
        <f t="shared" ref="AQ291:AS291" si="3862">AQ290+(365/12)</f>
        <v>8943.5000000000182</v>
      </c>
      <c r="AS291" s="6">
        <f t="shared" si="3862"/>
        <v>8943.5000000000182</v>
      </c>
      <c r="AU291" s="6">
        <f t="shared" ref="AU291:AW291" si="3863">AU290+(365/12)</f>
        <v>8943.5000000000182</v>
      </c>
      <c r="AW291" s="6">
        <f t="shared" si="3863"/>
        <v>8943.5000000000182</v>
      </c>
      <c r="AY291" s="6">
        <f t="shared" ref="AY291:BA291" si="3864">AY290+(365/12)</f>
        <v>8943.5000000000182</v>
      </c>
      <c r="BA291" s="6">
        <f t="shared" si="3864"/>
        <v>8943.5000000000182</v>
      </c>
      <c r="BC291" s="6">
        <f t="shared" ref="BC291:BE291" si="3865">BC290+(365/12)</f>
        <v>8943.5000000000182</v>
      </c>
      <c r="BE291" s="6">
        <f t="shared" si="3865"/>
        <v>8943.5000000000182</v>
      </c>
      <c r="BG291" s="6">
        <f t="shared" ref="BG291:BI291" si="3866">BG290+(365/12)</f>
        <v>8943.5000000000182</v>
      </c>
      <c r="BI291" s="6">
        <f t="shared" si="3866"/>
        <v>8943.5000000000182</v>
      </c>
      <c r="BK291" s="6">
        <f t="shared" ref="BK291:BM291" si="3867">BK290+(365/12)</f>
        <v>8943.5000000000182</v>
      </c>
      <c r="BM291" s="6">
        <f t="shared" si="3867"/>
        <v>8943.5000000000182</v>
      </c>
      <c r="BN291" s="11">
        <f t="shared" si="3762"/>
        <v>21930.184908257848</v>
      </c>
      <c r="BO291" s="6">
        <f t="shared" ref="BO291:BQ291" si="3868">BO290+(365/12)</f>
        <v>8943.5000000000182</v>
      </c>
      <c r="BP291" s="11">
        <f t="shared" si="3764"/>
        <v>21930.184908257848</v>
      </c>
      <c r="BQ291" s="6">
        <f t="shared" si="3868"/>
        <v>8943.5000000000182</v>
      </c>
      <c r="BR291" s="11">
        <f t="shared" si="3765"/>
        <v>21930.184908257848</v>
      </c>
      <c r="BS291" s="6">
        <f t="shared" ref="BS291:BU291" si="3869">BS290+(365/12)</f>
        <v>8943.5000000000182</v>
      </c>
      <c r="BT291" s="11">
        <f t="shared" si="3767"/>
        <v>21930.184908257848</v>
      </c>
      <c r="BU291" s="6">
        <f t="shared" si="3869"/>
        <v>8943.5000000000182</v>
      </c>
      <c r="BV291" s="11">
        <f t="shared" si="3768"/>
        <v>21930.184908257848</v>
      </c>
      <c r="BW291" s="6">
        <f t="shared" si="3453"/>
        <v>8943.5000000000182</v>
      </c>
      <c r="BX291" s="11">
        <f t="shared" si="3769"/>
        <v>21930.184908257848</v>
      </c>
      <c r="BY291" s="82">
        <f t="shared" si="3453"/>
        <v>8943.5000000000182</v>
      </c>
      <c r="BZ291" s="11">
        <f t="shared" si="3770"/>
        <v>21930.184908257848</v>
      </c>
      <c r="CA291" s="4"/>
    </row>
    <row r="292" spans="1:79">
      <c r="A292" s="1" t="str">
        <f t="shared" si="3667"/>
        <v/>
      </c>
      <c r="B292" s="1">
        <f t="shared" si="3505"/>
        <v>286</v>
      </c>
      <c r="C292" s="13">
        <f t="shared" si="3519"/>
        <v>0</v>
      </c>
      <c r="D292" s="2">
        <f t="shared" si="3520"/>
        <v>0</v>
      </c>
      <c r="E292" s="15">
        <f t="shared" si="3490"/>
        <v>0</v>
      </c>
      <c r="F292" s="15">
        <f t="shared" si="3819"/>
        <v>0</v>
      </c>
      <c r="G292" s="21">
        <f t="shared" si="3820"/>
        <v>0</v>
      </c>
      <c r="H292" s="19">
        <f>'rent cash flow (do not modify)'!D291</f>
        <v>37000</v>
      </c>
      <c r="I292" s="22">
        <f>'rent cash flow (do not modify)'!E291</f>
        <v>37000</v>
      </c>
      <c r="J292" s="21">
        <f t="shared" si="3506"/>
        <v>6285.8150917421526</v>
      </c>
      <c r="K292" s="15">
        <f t="shared" si="3521"/>
        <v>416.66666666666669</v>
      </c>
      <c r="L292" s="15">
        <f t="shared" si="3522"/>
        <v>83.333333333333329</v>
      </c>
      <c r="M292" s="16">
        <f t="shared" si="3523"/>
        <v>166.66666666666666</v>
      </c>
      <c r="N292" s="15">
        <f t="shared" si="3524"/>
        <v>83.333333333333329</v>
      </c>
      <c r="O292" s="7">
        <f t="shared" si="3821"/>
        <v>10999.999999999998</v>
      </c>
      <c r="P292" s="15">
        <f t="shared" si="3491"/>
        <v>28966</v>
      </c>
      <c r="Q292" s="21">
        <f t="shared" si="3492"/>
        <v>21930.184908257848</v>
      </c>
      <c r="R292" s="4"/>
      <c r="S292" s="6">
        <f t="shared" si="3525"/>
        <v>8973.9166666666843</v>
      </c>
      <c r="T292" s="10"/>
      <c r="U292" s="6">
        <f t="shared" si="3525"/>
        <v>8973.9166666666843</v>
      </c>
      <c r="W292" s="6">
        <f t="shared" si="3525"/>
        <v>8973.9166666666843</v>
      </c>
      <c r="Y292" s="6">
        <f t="shared" si="3526"/>
        <v>8973.9166666666843</v>
      </c>
      <c r="AA292" s="6">
        <f t="shared" ref="AA292:AC292" si="3870">AA291+(365/12)</f>
        <v>8973.9166666666843</v>
      </c>
      <c r="AC292" s="6">
        <f t="shared" si="3870"/>
        <v>8973.9166666666843</v>
      </c>
      <c r="AE292" s="6">
        <f t="shared" ref="AE292:AG292" si="3871">AE291+(365/12)</f>
        <v>8973.9166666666843</v>
      </c>
      <c r="AG292" s="6">
        <f t="shared" si="3871"/>
        <v>8973.9166666666843</v>
      </c>
      <c r="AI292" s="6">
        <f t="shared" ref="AI292:AK292" si="3872">AI291+(365/12)</f>
        <v>8973.9166666666843</v>
      </c>
      <c r="AK292" s="6">
        <f t="shared" si="3872"/>
        <v>8973.9166666666843</v>
      </c>
      <c r="AM292" s="6">
        <f t="shared" ref="AM292:AO292" si="3873">AM291+(365/12)</f>
        <v>8973.9166666666843</v>
      </c>
      <c r="AO292" s="6">
        <f t="shared" si="3873"/>
        <v>8973.9166666666843</v>
      </c>
      <c r="AQ292" s="6">
        <f t="shared" ref="AQ292:AS292" si="3874">AQ291+(365/12)</f>
        <v>8973.9166666666843</v>
      </c>
      <c r="AS292" s="6">
        <f t="shared" si="3874"/>
        <v>8973.9166666666843</v>
      </c>
      <c r="AU292" s="6">
        <f t="shared" ref="AU292:AW292" si="3875">AU291+(365/12)</f>
        <v>8973.9166666666843</v>
      </c>
      <c r="AW292" s="6">
        <f t="shared" si="3875"/>
        <v>8973.9166666666843</v>
      </c>
      <c r="AY292" s="6">
        <f t="shared" ref="AY292:BA292" si="3876">AY291+(365/12)</f>
        <v>8973.9166666666843</v>
      </c>
      <c r="BA292" s="6">
        <f t="shared" si="3876"/>
        <v>8973.9166666666843</v>
      </c>
      <c r="BC292" s="6">
        <f t="shared" ref="BC292:BE292" si="3877">BC291+(365/12)</f>
        <v>8973.9166666666843</v>
      </c>
      <c r="BE292" s="6">
        <f t="shared" si="3877"/>
        <v>8973.9166666666843</v>
      </c>
      <c r="BG292" s="6">
        <f t="shared" ref="BG292:BI292" si="3878">BG291+(365/12)</f>
        <v>8973.9166666666843</v>
      </c>
      <c r="BI292" s="6">
        <f t="shared" si="3878"/>
        <v>8973.9166666666843</v>
      </c>
      <c r="BK292" s="6">
        <f t="shared" ref="BK292:BM292" si="3879">BK291+(365/12)</f>
        <v>8973.9166666666843</v>
      </c>
      <c r="BM292" s="6">
        <f t="shared" si="3879"/>
        <v>8973.9166666666843</v>
      </c>
      <c r="BN292" s="11">
        <f t="shared" si="3762"/>
        <v>21930.184908257848</v>
      </c>
      <c r="BO292" s="6">
        <f t="shared" ref="BO292:BQ292" si="3880">BO291+(365/12)</f>
        <v>8973.9166666666843</v>
      </c>
      <c r="BP292" s="11">
        <f t="shared" si="3764"/>
        <v>21930.184908257848</v>
      </c>
      <c r="BQ292" s="6">
        <f t="shared" si="3880"/>
        <v>8973.9166666666843</v>
      </c>
      <c r="BR292" s="11">
        <f t="shared" si="3765"/>
        <v>21930.184908257848</v>
      </c>
      <c r="BS292" s="6">
        <f t="shared" ref="BS292:BU292" si="3881">BS291+(365/12)</f>
        <v>8973.9166666666843</v>
      </c>
      <c r="BT292" s="11">
        <f t="shared" si="3767"/>
        <v>21930.184908257848</v>
      </c>
      <c r="BU292" s="6">
        <f t="shared" si="3881"/>
        <v>8973.9166666666843</v>
      </c>
      <c r="BV292" s="11">
        <f t="shared" si="3768"/>
        <v>21930.184908257848</v>
      </c>
      <c r="BW292" s="6">
        <f t="shared" si="3453"/>
        <v>8973.9166666666843</v>
      </c>
      <c r="BX292" s="11">
        <f t="shared" si="3769"/>
        <v>21930.184908257848</v>
      </c>
      <c r="BY292" s="82">
        <f t="shared" si="3453"/>
        <v>8973.9166666666843</v>
      </c>
      <c r="BZ292" s="11">
        <f t="shared" si="3770"/>
        <v>21930.184908257848</v>
      </c>
      <c r="CA292" s="4"/>
    </row>
    <row r="293" spans="1:79">
      <c r="A293" s="1" t="str">
        <f t="shared" si="3667"/>
        <v/>
      </c>
      <c r="B293" s="1">
        <f t="shared" si="3505"/>
        <v>287</v>
      </c>
      <c r="C293" s="13">
        <f t="shared" si="3519"/>
        <v>0</v>
      </c>
      <c r="D293" s="2">
        <f t="shared" si="3520"/>
        <v>0</v>
      </c>
      <c r="E293" s="15">
        <f t="shared" si="3490"/>
        <v>0</v>
      </c>
      <c r="F293" s="15">
        <f t="shared" si="3819"/>
        <v>0</v>
      </c>
      <c r="G293" s="21">
        <f t="shared" si="3820"/>
        <v>0</v>
      </c>
      <c r="H293" s="19">
        <f>'rent cash flow (do not modify)'!D292</f>
        <v>37000</v>
      </c>
      <c r="I293" s="22">
        <f>'rent cash flow (do not modify)'!E292</f>
        <v>37000</v>
      </c>
      <c r="J293" s="21">
        <f t="shared" si="3506"/>
        <v>6285.8150917421526</v>
      </c>
      <c r="K293" s="15">
        <f t="shared" si="3521"/>
        <v>416.66666666666669</v>
      </c>
      <c r="L293" s="15">
        <f t="shared" si="3522"/>
        <v>83.333333333333329</v>
      </c>
      <c r="M293" s="16">
        <f t="shared" si="3523"/>
        <v>166.66666666666666</v>
      </c>
      <c r="N293" s="15">
        <f t="shared" si="3524"/>
        <v>83.333333333333329</v>
      </c>
      <c r="O293" s="7">
        <f t="shared" si="3821"/>
        <v>10999.999999999998</v>
      </c>
      <c r="P293" s="15">
        <f t="shared" si="3491"/>
        <v>28966</v>
      </c>
      <c r="Q293" s="21">
        <f t="shared" si="3492"/>
        <v>21930.184908257848</v>
      </c>
      <c r="R293" s="4"/>
      <c r="S293" s="6">
        <f t="shared" si="3525"/>
        <v>9004.3333333333503</v>
      </c>
      <c r="T293" s="10"/>
      <c r="U293" s="6">
        <f t="shared" si="3525"/>
        <v>9004.3333333333503</v>
      </c>
      <c r="W293" s="6">
        <f t="shared" si="3525"/>
        <v>9004.3333333333503</v>
      </c>
      <c r="Y293" s="6">
        <f t="shared" si="3526"/>
        <v>9004.3333333333503</v>
      </c>
      <c r="AA293" s="6">
        <f t="shared" ref="AA293:AC293" si="3882">AA292+(365/12)</f>
        <v>9004.3333333333503</v>
      </c>
      <c r="AC293" s="6">
        <f t="shared" si="3882"/>
        <v>9004.3333333333503</v>
      </c>
      <c r="AE293" s="6">
        <f t="shared" ref="AE293:AG293" si="3883">AE292+(365/12)</f>
        <v>9004.3333333333503</v>
      </c>
      <c r="AG293" s="6">
        <f t="shared" si="3883"/>
        <v>9004.3333333333503</v>
      </c>
      <c r="AI293" s="6">
        <f t="shared" ref="AI293:AK293" si="3884">AI292+(365/12)</f>
        <v>9004.3333333333503</v>
      </c>
      <c r="AK293" s="6">
        <f t="shared" si="3884"/>
        <v>9004.3333333333503</v>
      </c>
      <c r="AM293" s="6">
        <f t="shared" ref="AM293:AO293" si="3885">AM292+(365/12)</f>
        <v>9004.3333333333503</v>
      </c>
      <c r="AO293" s="6">
        <f t="shared" si="3885"/>
        <v>9004.3333333333503</v>
      </c>
      <c r="AQ293" s="6">
        <f t="shared" ref="AQ293:AS293" si="3886">AQ292+(365/12)</f>
        <v>9004.3333333333503</v>
      </c>
      <c r="AS293" s="6">
        <f t="shared" si="3886"/>
        <v>9004.3333333333503</v>
      </c>
      <c r="AU293" s="6">
        <f t="shared" ref="AU293:AW293" si="3887">AU292+(365/12)</f>
        <v>9004.3333333333503</v>
      </c>
      <c r="AW293" s="6">
        <f t="shared" si="3887"/>
        <v>9004.3333333333503</v>
      </c>
      <c r="AY293" s="6">
        <f t="shared" ref="AY293:BA293" si="3888">AY292+(365/12)</f>
        <v>9004.3333333333503</v>
      </c>
      <c r="BA293" s="6">
        <f t="shared" si="3888"/>
        <v>9004.3333333333503</v>
      </c>
      <c r="BC293" s="6">
        <f t="shared" ref="BC293:BE293" si="3889">BC292+(365/12)</f>
        <v>9004.3333333333503</v>
      </c>
      <c r="BE293" s="6">
        <f t="shared" si="3889"/>
        <v>9004.3333333333503</v>
      </c>
      <c r="BG293" s="6">
        <f t="shared" ref="BG293:BI293" si="3890">BG292+(365/12)</f>
        <v>9004.3333333333503</v>
      </c>
      <c r="BI293" s="6">
        <f t="shared" si="3890"/>
        <v>9004.3333333333503</v>
      </c>
      <c r="BK293" s="6">
        <f t="shared" ref="BK293:BM293" si="3891">BK292+(365/12)</f>
        <v>9004.3333333333503</v>
      </c>
      <c r="BM293" s="6">
        <f t="shared" si="3891"/>
        <v>9004.3333333333503</v>
      </c>
      <c r="BN293" s="11">
        <f t="shared" si="3762"/>
        <v>21930.184908257848</v>
      </c>
      <c r="BO293" s="6">
        <f t="shared" ref="BO293:BQ293" si="3892">BO292+(365/12)</f>
        <v>9004.3333333333503</v>
      </c>
      <c r="BP293" s="11">
        <f t="shared" si="3764"/>
        <v>21930.184908257848</v>
      </c>
      <c r="BQ293" s="6">
        <f t="shared" si="3892"/>
        <v>9004.3333333333503</v>
      </c>
      <c r="BR293" s="11">
        <f t="shared" si="3765"/>
        <v>21930.184908257848</v>
      </c>
      <c r="BS293" s="6">
        <f t="shared" ref="BS293:BU293" si="3893">BS292+(365/12)</f>
        <v>9004.3333333333503</v>
      </c>
      <c r="BT293" s="11">
        <f t="shared" si="3767"/>
        <v>21930.184908257848</v>
      </c>
      <c r="BU293" s="6">
        <f t="shared" si="3893"/>
        <v>9004.3333333333503</v>
      </c>
      <c r="BV293" s="11">
        <f t="shared" si="3768"/>
        <v>21930.184908257848</v>
      </c>
      <c r="BW293" s="6">
        <f t="shared" si="3453"/>
        <v>9004.3333333333503</v>
      </c>
      <c r="BX293" s="11">
        <f t="shared" si="3769"/>
        <v>21930.184908257848</v>
      </c>
      <c r="BY293" s="82">
        <f t="shared" si="3453"/>
        <v>9004.3333333333503</v>
      </c>
      <c r="BZ293" s="11">
        <f t="shared" si="3770"/>
        <v>21930.184908257848</v>
      </c>
      <c r="CA293" s="4"/>
    </row>
    <row r="294" spans="1:79">
      <c r="A294" s="1" t="str">
        <f t="shared" si="3667"/>
        <v/>
      </c>
      <c r="B294" s="1">
        <f t="shared" si="3505"/>
        <v>288</v>
      </c>
      <c r="C294" s="13">
        <f t="shared" si="3519"/>
        <v>0</v>
      </c>
      <c r="D294" s="2">
        <f t="shared" si="3520"/>
        <v>0</v>
      </c>
      <c r="E294" s="15">
        <f t="shared" si="3490"/>
        <v>0</v>
      </c>
      <c r="F294" s="15">
        <f t="shared" si="3819"/>
        <v>0</v>
      </c>
      <c r="G294" s="21">
        <f t="shared" si="3820"/>
        <v>0</v>
      </c>
      <c r="H294" s="19">
        <f>'rent cash flow (do not modify)'!D293</f>
        <v>37000</v>
      </c>
      <c r="I294" s="22">
        <f>'rent cash flow (do not modify)'!E293</f>
        <v>37000</v>
      </c>
      <c r="J294" s="21">
        <f t="shared" si="3506"/>
        <v>6285.8150917421526</v>
      </c>
      <c r="K294" s="15">
        <f t="shared" si="3521"/>
        <v>416.66666666666669</v>
      </c>
      <c r="L294" s="15">
        <f t="shared" si="3522"/>
        <v>83.333333333333329</v>
      </c>
      <c r="M294" s="16">
        <f t="shared" si="3523"/>
        <v>166.66666666666666</v>
      </c>
      <c r="N294" s="15">
        <f t="shared" si="3524"/>
        <v>83.333333333333329</v>
      </c>
      <c r="O294" s="7">
        <f t="shared" si="3821"/>
        <v>10999.999999999998</v>
      </c>
      <c r="P294" s="15">
        <f t="shared" si="3491"/>
        <v>28966</v>
      </c>
      <c r="Q294" s="21">
        <f t="shared" si="3492"/>
        <v>21930.184908257848</v>
      </c>
      <c r="R294" s="4"/>
      <c r="S294" s="6">
        <f t="shared" si="3525"/>
        <v>9034.7500000000164</v>
      </c>
      <c r="T294" s="10"/>
      <c r="U294" s="6">
        <f t="shared" si="3525"/>
        <v>9034.7500000000164</v>
      </c>
      <c r="W294" s="6">
        <f t="shared" si="3525"/>
        <v>9034.7500000000164</v>
      </c>
      <c r="Y294" s="6">
        <f t="shared" si="3526"/>
        <v>9034.7500000000164</v>
      </c>
      <c r="AA294" s="6">
        <f t="shared" ref="AA294:AC294" si="3894">AA293+(365/12)</f>
        <v>9034.7500000000164</v>
      </c>
      <c r="AC294" s="6">
        <f t="shared" si="3894"/>
        <v>9034.7500000000164</v>
      </c>
      <c r="AE294" s="6">
        <f t="shared" ref="AE294:AG294" si="3895">AE293+(365/12)</f>
        <v>9034.7500000000164</v>
      </c>
      <c r="AG294" s="6">
        <f t="shared" si="3895"/>
        <v>9034.7500000000164</v>
      </c>
      <c r="AI294" s="6">
        <f t="shared" ref="AI294:AK294" si="3896">AI293+(365/12)</f>
        <v>9034.7500000000164</v>
      </c>
      <c r="AK294" s="6">
        <f t="shared" si="3896"/>
        <v>9034.7500000000164</v>
      </c>
      <c r="AM294" s="6">
        <f t="shared" ref="AM294:AO294" si="3897">AM293+(365/12)</f>
        <v>9034.7500000000164</v>
      </c>
      <c r="AO294" s="6">
        <f t="shared" si="3897"/>
        <v>9034.7500000000164</v>
      </c>
      <c r="AQ294" s="6">
        <f t="shared" ref="AQ294:AS294" si="3898">AQ293+(365/12)</f>
        <v>9034.7500000000164</v>
      </c>
      <c r="AS294" s="6">
        <f t="shared" si="3898"/>
        <v>9034.7500000000164</v>
      </c>
      <c r="AU294" s="6">
        <f t="shared" ref="AU294:AW294" si="3899">AU293+(365/12)</f>
        <v>9034.7500000000164</v>
      </c>
      <c r="AW294" s="6">
        <f t="shared" si="3899"/>
        <v>9034.7500000000164</v>
      </c>
      <c r="AY294" s="6">
        <f t="shared" ref="AY294:BA294" si="3900">AY293+(365/12)</f>
        <v>9034.7500000000164</v>
      </c>
      <c r="BA294" s="6">
        <f t="shared" si="3900"/>
        <v>9034.7500000000164</v>
      </c>
      <c r="BC294" s="6">
        <f t="shared" ref="BC294:BE294" si="3901">BC293+(365/12)</f>
        <v>9034.7500000000164</v>
      </c>
      <c r="BE294" s="6">
        <f t="shared" si="3901"/>
        <v>9034.7500000000164</v>
      </c>
      <c r="BG294" s="6">
        <f t="shared" ref="BG294:BI294" si="3902">BG293+(365/12)</f>
        <v>9034.7500000000164</v>
      </c>
      <c r="BI294" s="6">
        <f t="shared" si="3902"/>
        <v>9034.7500000000164</v>
      </c>
      <c r="BK294" s="6">
        <f t="shared" ref="BK294:BM294" si="3903">BK293+(365/12)</f>
        <v>9034.7500000000164</v>
      </c>
      <c r="BM294" s="6">
        <f t="shared" si="3903"/>
        <v>9034.7500000000164</v>
      </c>
      <c r="BN294" s="11">
        <f t="shared" si="3762"/>
        <v>21930.184908257848</v>
      </c>
      <c r="BO294" s="6">
        <f t="shared" ref="BO294:BQ294" si="3904">BO293+(365/12)</f>
        <v>9034.7500000000164</v>
      </c>
      <c r="BP294" s="11">
        <f t="shared" si="3764"/>
        <v>21930.184908257848</v>
      </c>
      <c r="BQ294" s="6">
        <f t="shared" si="3904"/>
        <v>9034.7500000000164</v>
      </c>
      <c r="BR294" s="11">
        <f t="shared" si="3765"/>
        <v>21930.184908257848</v>
      </c>
      <c r="BS294" s="6">
        <f t="shared" ref="BS294:BU294" si="3905">BS293+(365/12)</f>
        <v>9034.7500000000164</v>
      </c>
      <c r="BT294" s="11">
        <f t="shared" si="3767"/>
        <v>21930.184908257848</v>
      </c>
      <c r="BU294" s="6">
        <f t="shared" si="3905"/>
        <v>9034.7500000000164</v>
      </c>
      <c r="BV294" s="11">
        <f t="shared" si="3768"/>
        <v>21930.184908257848</v>
      </c>
      <c r="BW294" s="6">
        <f t="shared" si="3453"/>
        <v>9034.7500000000164</v>
      </c>
      <c r="BX294" s="11">
        <f t="shared" si="3769"/>
        <v>21930.184908257848</v>
      </c>
      <c r="BY294" s="82">
        <f t="shared" si="3453"/>
        <v>9034.7500000000164</v>
      </c>
      <c r="BZ294" s="11">
        <f t="shared" si="3770"/>
        <v>21930.184908257848</v>
      </c>
      <c r="CA294" s="4"/>
    </row>
    <row r="295" spans="1:79">
      <c r="A295" s="18">
        <f t="shared" si="3667"/>
        <v>25</v>
      </c>
      <c r="B295" s="18">
        <f t="shared" si="3505"/>
        <v>289</v>
      </c>
      <c r="C295" s="19">
        <f t="shared" si="3519"/>
        <v>0</v>
      </c>
      <c r="D295" s="22">
        <f t="shared" si="3520"/>
        <v>0</v>
      </c>
      <c r="E295" s="22">
        <f t="shared" si="3490"/>
        <v>0</v>
      </c>
      <c r="F295" s="22">
        <f t="shared" si="3819"/>
        <v>0</v>
      </c>
      <c r="G295" s="23">
        <f t="shared" si="3820"/>
        <v>0</v>
      </c>
      <c r="H295" s="19">
        <f>'rent cash flow (do not modify)'!D294</f>
        <v>37000</v>
      </c>
      <c r="I295" s="22">
        <f>'rent cash flow (do not modify)'!E294</f>
        <v>37000</v>
      </c>
      <c r="J295" s="23">
        <f t="shared" si="3506"/>
        <v>6348.6732426595745</v>
      </c>
      <c r="K295" s="22">
        <f t="shared" si="3521"/>
        <v>416.66666666666669</v>
      </c>
      <c r="L295" s="22">
        <f t="shared" si="3522"/>
        <v>83.333333333333329</v>
      </c>
      <c r="M295" s="19">
        <f t="shared" si="3523"/>
        <v>166.66666666666666</v>
      </c>
      <c r="N295" s="22">
        <f t="shared" si="3524"/>
        <v>83.333333333333329</v>
      </c>
      <c r="O295" s="18">
        <f t="shared" si="3821"/>
        <v>10999.999999999998</v>
      </c>
      <c r="P295" s="22">
        <f t="shared" si="3491"/>
        <v>28966</v>
      </c>
      <c r="Q295" s="23">
        <f t="shared" si="3492"/>
        <v>21867.326757340426</v>
      </c>
      <c r="R295" s="4"/>
      <c r="S295" s="6">
        <f t="shared" si="3525"/>
        <v>9065.1666666666824</v>
      </c>
      <c r="T295" s="20"/>
      <c r="U295" s="6">
        <f t="shared" si="3525"/>
        <v>9065.1666666666824</v>
      </c>
      <c r="V295" s="20"/>
      <c r="W295" s="6">
        <f t="shared" si="3525"/>
        <v>9065.1666666666824</v>
      </c>
      <c r="X295" s="20"/>
      <c r="Y295" s="6">
        <f t="shared" si="3526"/>
        <v>9065.1666666666824</v>
      </c>
      <c r="Z295" s="20"/>
      <c r="AA295" s="6">
        <f t="shared" ref="AA295:AC295" si="3906">AA294+(365/12)</f>
        <v>9065.1666666666824</v>
      </c>
      <c r="AB295" s="20"/>
      <c r="AC295" s="6">
        <f t="shared" si="3906"/>
        <v>9065.1666666666824</v>
      </c>
      <c r="AD295" s="20"/>
      <c r="AE295" s="6">
        <f t="shared" ref="AE295:AG295" si="3907">AE294+(365/12)</f>
        <v>9065.1666666666824</v>
      </c>
      <c r="AF295" s="20"/>
      <c r="AG295" s="6">
        <f t="shared" si="3907"/>
        <v>9065.1666666666824</v>
      </c>
      <c r="AH295" s="20"/>
      <c r="AI295" s="6">
        <f t="shared" ref="AI295:AK295" si="3908">AI294+(365/12)</f>
        <v>9065.1666666666824</v>
      </c>
      <c r="AJ295" s="20"/>
      <c r="AK295" s="6">
        <f t="shared" si="3908"/>
        <v>9065.1666666666824</v>
      </c>
      <c r="AL295" s="20"/>
      <c r="AM295" s="6">
        <f t="shared" ref="AM295:AO295" si="3909">AM294+(365/12)</f>
        <v>9065.1666666666824</v>
      </c>
      <c r="AN295" s="20"/>
      <c r="AO295" s="6">
        <f t="shared" si="3909"/>
        <v>9065.1666666666824</v>
      </c>
      <c r="AP295" s="20"/>
      <c r="AQ295" s="6">
        <f t="shared" ref="AQ295:AS295" si="3910">AQ294+(365/12)</f>
        <v>9065.1666666666824</v>
      </c>
      <c r="AR295" s="20"/>
      <c r="AS295" s="6">
        <f t="shared" si="3910"/>
        <v>9065.1666666666824</v>
      </c>
      <c r="AT295" s="20"/>
      <c r="AU295" s="6">
        <f t="shared" ref="AU295:AW295" si="3911">AU294+(365/12)</f>
        <v>9065.1666666666824</v>
      </c>
      <c r="AV295" s="20"/>
      <c r="AW295" s="6">
        <f t="shared" si="3911"/>
        <v>9065.1666666666824</v>
      </c>
      <c r="AX295" s="20"/>
      <c r="AY295" s="6">
        <f t="shared" ref="AY295:BA295" si="3912">AY294+(365/12)</f>
        <v>9065.1666666666824</v>
      </c>
      <c r="AZ295" s="20"/>
      <c r="BA295" s="6">
        <f t="shared" si="3912"/>
        <v>9065.1666666666824</v>
      </c>
      <c r="BB295" s="20"/>
      <c r="BC295" s="6">
        <f t="shared" ref="BC295:BE295" si="3913">BC294+(365/12)</f>
        <v>9065.1666666666824</v>
      </c>
      <c r="BD295" s="20"/>
      <c r="BE295" s="6">
        <f t="shared" si="3913"/>
        <v>9065.1666666666824</v>
      </c>
      <c r="BF295" s="20"/>
      <c r="BG295" s="6">
        <f t="shared" ref="BG295:BI295" si="3914">BG294+(365/12)</f>
        <v>9065.1666666666824</v>
      </c>
      <c r="BH295" s="20"/>
      <c r="BI295" s="6">
        <f t="shared" si="3914"/>
        <v>9065.1666666666824</v>
      </c>
      <c r="BJ295" s="20"/>
      <c r="BK295" s="6">
        <f t="shared" ref="BK295:BM295" si="3915">BK294+(365/12)</f>
        <v>9065.1666666666824</v>
      </c>
      <c r="BL295" s="20"/>
      <c r="BM295" s="6">
        <f t="shared" si="3915"/>
        <v>9065.1666666666824</v>
      </c>
      <c r="BN295" s="20">
        <f>value*(1+appr)^(A295-1)-C295-IF((A295-1)&lt;=penaltyy,sqft*pamt,0)</f>
        <v>49248663.379038133</v>
      </c>
      <c r="BO295" s="6">
        <f t="shared" ref="BO295:BQ295" si="3916">BO294+(365/12)</f>
        <v>9065.1666666666824</v>
      </c>
      <c r="BP295" s="20">
        <f t="shared" ref="BP295:BP306" si="3917">Q295</f>
        <v>21867.326757340426</v>
      </c>
      <c r="BQ295" s="6">
        <f t="shared" si="3916"/>
        <v>9065.1666666666824</v>
      </c>
      <c r="BR295" s="20">
        <f t="shared" ref="BR295:BR306" si="3918">Q295</f>
        <v>21867.326757340426</v>
      </c>
      <c r="BS295" s="6">
        <f t="shared" ref="BS295:BU295" si="3919">BS294+(365/12)</f>
        <v>9065.1666666666824</v>
      </c>
      <c r="BT295" s="20">
        <f t="shared" ref="BT295:BT306" si="3920">Q295</f>
        <v>21867.326757340426</v>
      </c>
      <c r="BU295" s="6">
        <f t="shared" si="3919"/>
        <v>9065.1666666666824</v>
      </c>
      <c r="BV295" s="20">
        <f t="shared" ref="BV295:BV306" si="3921">Q295</f>
        <v>21867.326757340426</v>
      </c>
      <c r="BW295" s="6">
        <f t="shared" si="3453"/>
        <v>9065.1666666666824</v>
      </c>
      <c r="BX295" s="20">
        <f t="shared" ref="BX295:BX306" si="3922">Q295</f>
        <v>21867.326757340426</v>
      </c>
      <c r="BY295" s="82">
        <f t="shared" si="3453"/>
        <v>9065.1666666666824</v>
      </c>
      <c r="BZ295" s="20">
        <f t="shared" ref="BZ295:BZ306" si="3923">Q295</f>
        <v>21867.326757340426</v>
      </c>
      <c r="CA295" s="4"/>
    </row>
    <row r="296" spans="1:79">
      <c r="A296" s="1" t="str">
        <f t="shared" si="3667"/>
        <v/>
      </c>
      <c r="B296" s="1">
        <f t="shared" si="3505"/>
        <v>290</v>
      </c>
      <c r="C296" s="13">
        <f t="shared" si="3519"/>
        <v>0</v>
      </c>
      <c r="D296" s="2">
        <f t="shared" si="3520"/>
        <v>0</v>
      </c>
      <c r="E296" s="15">
        <f t="shared" si="3490"/>
        <v>0</v>
      </c>
      <c r="F296" s="15">
        <f t="shared" si="3819"/>
        <v>0</v>
      </c>
      <c r="G296" s="21">
        <f t="shared" si="3820"/>
        <v>0</v>
      </c>
      <c r="H296" s="19">
        <f>'rent cash flow (do not modify)'!D295</f>
        <v>37000</v>
      </c>
      <c r="I296" s="22">
        <f>'rent cash flow (do not modify)'!E295</f>
        <v>37000</v>
      </c>
      <c r="J296" s="21">
        <f t="shared" si="3506"/>
        <v>6348.6732426595745</v>
      </c>
      <c r="K296" s="15">
        <f t="shared" si="3521"/>
        <v>416.66666666666669</v>
      </c>
      <c r="L296" s="15">
        <f t="shared" si="3522"/>
        <v>83.333333333333329</v>
      </c>
      <c r="M296" s="16">
        <f t="shared" si="3523"/>
        <v>166.66666666666666</v>
      </c>
      <c r="N296" s="15">
        <f t="shared" si="3524"/>
        <v>83.333333333333329</v>
      </c>
      <c r="O296" s="7">
        <f t="shared" si="3821"/>
        <v>10999.999999999998</v>
      </c>
      <c r="P296" s="15">
        <f t="shared" si="3491"/>
        <v>28966</v>
      </c>
      <c r="Q296" s="21">
        <f t="shared" si="3492"/>
        <v>21867.326757340426</v>
      </c>
      <c r="R296" s="4"/>
      <c r="S296" s="6">
        <f t="shared" si="3525"/>
        <v>9095.5833333333485</v>
      </c>
      <c r="T296" s="10"/>
      <c r="U296" s="6">
        <f t="shared" si="3525"/>
        <v>9095.5833333333485</v>
      </c>
      <c r="W296" s="6">
        <f t="shared" si="3525"/>
        <v>9095.5833333333485</v>
      </c>
      <c r="Y296" s="6">
        <f t="shared" si="3526"/>
        <v>9095.5833333333485</v>
      </c>
      <c r="AA296" s="6">
        <f t="shared" ref="AA296:AC296" si="3924">AA295+(365/12)</f>
        <v>9095.5833333333485</v>
      </c>
      <c r="AC296" s="6">
        <f t="shared" si="3924"/>
        <v>9095.5833333333485</v>
      </c>
      <c r="AE296" s="6">
        <f t="shared" ref="AE296:AG296" si="3925">AE295+(365/12)</f>
        <v>9095.5833333333485</v>
      </c>
      <c r="AG296" s="6">
        <f t="shared" si="3925"/>
        <v>9095.5833333333485</v>
      </c>
      <c r="AI296" s="6">
        <f t="shared" ref="AI296:AK296" si="3926">AI295+(365/12)</f>
        <v>9095.5833333333485</v>
      </c>
      <c r="AK296" s="6">
        <f t="shared" si="3926"/>
        <v>9095.5833333333485</v>
      </c>
      <c r="AM296" s="6">
        <f t="shared" ref="AM296:AO296" si="3927">AM295+(365/12)</f>
        <v>9095.5833333333485</v>
      </c>
      <c r="AO296" s="6">
        <f t="shared" si="3927"/>
        <v>9095.5833333333485</v>
      </c>
      <c r="AQ296" s="6">
        <f t="shared" ref="AQ296:AS296" si="3928">AQ295+(365/12)</f>
        <v>9095.5833333333485</v>
      </c>
      <c r="AS296" s="6">
        <f t="shared" si="3928"/>
        <v>9095.5833333333485</v>
      </c>
      <c r="AU296" s="6">
        <f t="shared" ref="AU296:AW296" si="3929">AU295+(365/12)</f>
        <v>9095.5833333333485</v>
      </c>
      <c r="AW296" s="6">
        <f t="shared" si="3929"/>
        <v>9095.5833333333485</v>
      </c>
      <c r="AY296" s="6">
        <f t="shared" ref="AY296:BA296" si="3930">AY295+(365/12)</f>
        <v>9095.5833333333485</v>
      </c>
      <c r="BA296" s="6">
        <f t="shared" si="3930"/>
        <v>9095.5833333333485</v>
      </c>
      <c r="BC296" s="6">
        <f t="shared" ref="BC296:BE296" si="3931">BC295+(365/12)</f>
        <v>9095.5833333333485</v>
      </c>
      <c r="BE296" s="6">
        <f t="shared" si="3931"/>
        <v>9095.5833333333485</v>
      </c>
      <c r="BG296" s="6">
        <f t="shared" ref="BG296:BI296" si="3932">BG295+(365/12)</f>
        <v>9095.5833333333485</v>
      </c>
      <c r="BI296" s="6">
        <f t="shared" si="3932"/>
        <v>9095.5833333333485</v>
      </c>
      <c r="BK296" s="6">
        <f t="shared" ref="BK296:BM296" si="3933">BK295+(365/12)</f>
        <v>9095.5833333333485</v>
      </c>
      <c r="BM296" s="6">
        <f t="shared" si="3933"/>
        <v>9095.5833333333485</v>
      </c>
      <c r="BO296" s="6">
        <f t="shared" ref="BO296:BQ296" si="3934">BO295+(365/12)</f>
        <v>9095.5833333333485</v>
      </c>
      <c r="BP296" s="11">
        <f t="shared" si="3917"/>
        <v>21867.326757340426</v>
      </c>
      <c r="BQ296" s="6">
        <f t="shared" si="3934"/>
        <v>9095.5833333333485</v>
      </c>
      <c r="BR296" s="11">
        <f t="shared" si="3918"/>
        <v>21867.326757340426</v>
      </c>
      <c r="BS296" s="6">
        <f t="shared" ref="BS296:BU296" si="3935">BS295+(365/12)</f>
        <v>9095.5833333333485</v>
      </c>
      <c r="BT296" s="11">
        <f t="shared" si="3920"/>
        <v>21867.326757340426</v>
      </c>
      <c r="BU296" s="6">
        <f t="shared" si="3935"/>
        <v>9095.5833333333485</v>
      </c>
      <c r="BV296" s="11">
        <f t="shared" si="3921"/>
        <v>21867.326757340426</v>
      </c>
      <c r="BW296" s="6">
        <f t="shared" si="3453"/>
        <v>9095.5833333333485</v>
      </c>
      <c r="BX296" s="11">
        <f t="shared" si="3922"/>
        <v>21867.326757340426</v>
      </c>
      <c r="BY296" s="82">
        <f t="shared" si="3453"/>
        <v>9095.5833333333485</v>
      </c>
      <c r="BZ296" s="11">
        <f t="shared" si="3923"/>
        <v>21867.326757340426</v>
      </c>
      <c r="CA296" s="4"/>
    </row>
    <row r="297" spans="1:79">
      <c r="A297" s="1" t="str">
        <f t="shared" si="3667"/>
        <v/>
      </c>
      <c r="B297" s="1">
        <f t="shared" si="3505"/>
        <v>291</v>
      </c>
      <c r="C297" s="13">
        <f t="shared" si="3519"/>
        <v>0</v>
      </c>
      <c r="D297" s="2">
        <f t="shared" si="3520"/>
        <v>0</v>
      </c>
      <c r="E297" s="15">
        <f t="shared" si="3490"/>
        <v>0</v>
      </c>
      <c r="F297" s="15">
        <f t="shared" si="3819"/>
        <v>0</v>
      </c>
      <c r="G297" s="21">
        <f t="shared" si="3820"/>
        <v>0</v>
      </c>
      <c r="H297" s="19">
        <f>'rent cash flow (do not modify)'!D296</f>
        <v>37000</v>
      </c>
      <c r="I297" s="22">
        <f>'rent cash flow (do not modify)'!E296</f>
        <v>37000</v>
      </c>
      <c r="J297" s="21">
        <f t="shared" si="3506"/>
        <v>6348.6732426595745</v>
      </c>
      <c r="K297" s="15">
        <f t="shared" si="3521"/>
        <v>416.66666666666669</v>
      </c>
      <c r="L297" s="15">
        <f t="shared" si="3522"/>
        <v>83.333333333333329</v>
      </c>
      <c r="M297" s="16">
        <f t="shared" si="3523"/>
        <v>166.66666666666666</v>
      </c>
      <c r="N297" s="15">
        <f t="shared" si="3524"/>
        <v>83.333333333333329</v>
      </c>
      <c r="O297" s="7">
        <f t="shared" si="3821"/>
        <v>10999.999999999998</v>
      </c>
      <c r="P297" s="15">
        <f t="shared" si="3491"/>
        <v>28966</v>
      </c>
      <c r="Q297" s="21">
        <f t="shared" si="3492"/>
        <v>21867.326757340426</v>
      </c>
      <c r="R297" s="4"/>
      <c r="S297" s="6">
        <f t="shared" si="3525"/>
        <v>9126.0000000000146</v>
      </c>
      <c r="T297" s="10"/>
      <c r="U297" s="6">
        <f t="shared" si="3525"/>
        <v>9126.0000000000146</v>
      </c>
      <c r="W297" s="6">
        <f t="shared" si="3525"/>
        <v>9126.0000000000146</v>
      </c>
      <c r="Y297" s="6">
        <f t="shared" si="3526"/>
        <v>9126.0000000000146</v>
      </c>
      <c r="AA297" s="6">
        <f t="shared" ref="AA297:AC297" si="3936">AA296+(365/12)</f>
        <v>9126.0000000000146</v>
      </c>
      <c r="AC297" s="6">
        <f t="shared" si="3936"/>
        <v>9126.0000000000146</v>
      </c>
      <c r="AE297" s="6">
        <f t="shared" ref="AE297:AG297" si="3937">AE296+(365/12)</f>
        <v>9126.0000000000146</v>
      </c>
      <c r="AG297" s="6">
        <f t="shared" si="3937"/>
        <v>9126.0000000000146</v>
      </c>
      <c r="AI297" s="6">
        <f t="shared" ref="AI297:AK297" si="3938">AI296+(365/12)</f>
        <v>9126.0000000000146</v>
      </c>
      <c r="AK297" s="6">
        <f t="shared" si="3938"/>
        <v>9126.0000000000146</v>
      </c>
      <c r="AM297" s="6">
        <f t="shared" ref="AM297:AO297" si="3939">AM296+(365/12)</f>
        <v>9126.0000000000146</v>
      </c>
      <c r="AO297" s="6">
        <f t="shared" si="3939"/>
        <v>9126.0000000000146</v>
      </c>
      <c r="AQ297" s="6">
        <f t="shared" ref="AQ297:AS297" si="3940">AQ296+(365/12)</f>
        <v>9126.0000000000146</v>
      </c>
      <c r="AS297" s="6">
        <f t="shared" si="3940"/>
        <v>9126.0000000000146</v>
      </c>
      <c r="AU297" s="6">
        <f t="shared" ref="AU297:AW297" si="3941">AU296+(365/12)</f>
        <v>9126.0000000000146</v>
      </c>
      <c r="AW297" s="6">
        <f t="shared" si="3941"/>
        <v>9126.0000000000146</v>
      </c>
      <c r="AY297" s="6">
        <f t="shared" ref="AY297:BA297" si="3942">AY296+(365/12)</f>
        <v>9126.0000000000146</v>
      </c>
      <c r="BA297" s="6">
        <f t="shared" si="3942"/>
        <v>9126.0000000000146</v>
      </c>
      <c r="BC297" s="6">
        <f t="shared" ref="BC297:BE297" si="3943">BC296+(365/12)</f>
        <v>9126.0000000000146</v>
      </c>
      <c r="BE297" s="6">
        <f t="shared" si="3943"/>
        <v>9126.0000000000146</v>
      </c>
      <c r="BG297" s="6">
        <f t="shared" ref="BG297:BI297" si="3944">BG296+(365/12)</f>
        <v>9126.0000000000146</v>
      </c>
      <c r="BI297" s="6">
        <f t="shared" si="3944"/>
        <v>9126.0000000000146</v>
      </c>
      <c r="BK297" s="6">
        <f t="shared" ref="BK297:BM297" si="3945">BK296+(365/12)</f>
        <v>9126.0000000000146</v>
      </c>
      <c r="BM297" s="6">
        <f t="shared" si="3945"/>
        <v>9126.0000000000146</v>
      </c>
      <c r="BO297" s="6">
        <f t="shared" ref="BO297:BQ297" si="3946">BO296+(365/12)</f>
        <v>9126.0000000000146</v>
      </c>
      <c r="BP297" s="11">
        <f t="shared" si="3917"/>
        <v>21867.326757340426</v>
      </c>
      <c r="BQ297" s="6">
        <f t="shared" si="3946"/>
        <v>9126.0000000000146</v>
      </c>
      <c r="BR297" s="11">
        <f t="shared" si="3918"/>
        <v>21867.326757340426</v>
      </c>
      <c r="BS297" s="6">
        <f t="shared" ref="BS297:BU297" si="3947">BS296+(365/12)</f>
        <v>9126.0000000000146</v>
      </c>
      <c r="BT297" s="11">
        <f t="shared" si="3920"/>
        <v>21867.326757340426</v>
      </c>
      <c r="BU297" s="6">
        <f t="shared" si="3947"/>
        <v>9126.0000000000146</v>
      </c>
      <c r="BV297" s="11">
        <f t="shared" si="3921"/>
        <v>21867.326757340426</v>
      </c>
      <c r="BW297" s="6">
        <f t="shared" si="3453"/>
        <v>9126.0000000000146</v>
      </c>
      <c r="BX297" s="11">
        <f t="shared" si="3922"/>
        <v>21867.326757340426</v>
      </c>
      <c r="BY297" s="82">
        <f t="shared" si="3453"/>
        <v>9126.0000000000146</v>
      </c>
      <c r="BZ297" s="11">
        <f t="shared" si="3923"/>
        <v>21867.326757340426</v>
      </c>
      <c r="CA297" s="4"/>
    </row>
    <row r="298" spans="1:79">
      <c r="A298" s="1" t="str">
        <f t="shared" si="3667"/>
        <v/>
      </c>
      <c r="B298" s="1">
        <f t="shared" si="3505"/>
        <v>292</v>
      </c>
      <c r="C298" s="13">
        <f t="shared" si="3519"/>
        <v>0</v>
      </c>
      <c r="D298" s="2">
        <f t="shared" si="3520"/>
        <v>0</v>
      </c>
      <c r="E298" s="15">
        <f t="shared" si="3490"/>
        <v>0</v>
      </c>
      <c r="F298" s="15">
        <f t="shared" si="3819"/>
        <v>0</v>
      </c>
      <c r="G298" s="21">
        <f t="shared" si="3820"/>
        <v>0</v>
      </c>
      <c r="H298" s="19">
        <f>'rent cash flow (do not modify)'!D297</f>
        <v>37000</v>
      </c>
      <c r="I298" s="22">
        <f>'rent cash flow (do not modify)'!E297</f>
        <v>37000</v>
      </c>
      <c r="J298" s="21">
        <f t="shared" si="3506"/>
        <v>6348.6732426595745</v>
      </c>
      <c r="K298" s="15">
        <f t="shared" si="3521"/>
        <v>416.66666666666669</v>
      </c>
      <c r="L298" s="15">
        <f t="shared" si="3522"/>
        <v>83.333333333333329</v>
      </c>
      <c r="M298" s="16">
        <f t="shared" si="3523"/>
        <v>166.66666666666666</v>
      </c>
      <c r="N298" s="15">
        <f t="shared" si="3524"/>
        <v>83.333333333333329</v>
      </c>
      <c r="O298" s="7">
        <f t="shared" si="3821"/>
        <v>10999.999999999998</v>
      </c>
      <c r="P298" s="15">
        <f t="shared" si="3491"/>
        <v>28966</v>
      </c>
      <c r="Q298" s="21">
        <f t="shared" si="3492"/>
        <v>21867.326757340426</v>
      </c>
      <c r="R298" s="4"/>
      <c r="S298" s="6">
        <f t="shared" si="3525"/>
        <v>9156.4166666666806</v>
      </c>
      <c r="T298" s="10"/>
      <c r="U298" s="6">
        <f t="shared" si="3525"/>
        <v>9156.4166666666806</v>
      </c>
      <c r="W298" s="6">
        <f t="shared" si="3525"/>
        <v>9156.4166666666806</v>
      </c>
      <c r="Y298" s="6">
        <f t="shared" si="3526"/>
        <v>9156.4166666666806</v>
      </c>
      <c r="AA298" s="6">
        <f t="shared" ref="AA298:AC298" si="3948">AA297+(365/12)</f>
        <v>9156.4166666666806</v>
      </c>
      <c r="AC298" s="6">
        <f t="shared" si="3948"/>
        <v>9156.4166666666806</v>
      </c>
      <c r="AE298" s="6">
        <f t="shared" ref="AE298:AG298" si="3949">AE297+(365/12)</f>
        <v>9156.4166666666806</v>
      </c>
      <c r="AG298" s="6">
        <f t="shared" si="3949"/>
        <v>9156.4166666666806</v>
      </c>
      <c r="AI298" s="6">
        <f t="shared" ref="AI298:AK298" si="3950">AI297+(365/12)</f>
        <v>9156.4166666666806</v>
      </c>
      <c r="AK298" s="6">
        <f t="shared" si="3950"/>
        <v>9156.4166666666806</v>
      </c>
      <c r="AM298" s="6">
        <f t="shared" ref="AM298:AO298" si="3951">AM297+(365/12)</f>
        <v>9156.4166666666806</v>
      </c>
      <c r="AO298" s="6">
        <f t="shared" si="3951"/>
        <v>9156.4166666666806</v>
      </c>
      <c r="AQ298" s="6">
        <f t="shared" ref="AQ298:AS298" si="3952">AQ297+(365/12)</f>
        <v>9156.4166666666806</v>
      </c>
      <c r="AS298" s="6">
        <f t="shared" si="3952"/>
        <v>9156.4166666666806</v>
      </c>
      <c r="AU298" s="6">
        <f t="shared" ref="AU298:AW298" si="3953">AU297+(365/12)</f>
        <v>9156.4166666666806</v>
      </c>
      <c r="AW298" s="6">
        <f t="shared" si="3953"/>
        <v>9156.4166666666806</v>
      </c>
      <c r="AY298" s="6">
        <f t="shared" ref="AY298:BA298" si="3954">AY297+(365/12)</f>
        <v>9156.4166666666806</v>
      </c>
      <c r="BA298" s="6">
        <f t="shared" si="3954"/>
        <v>9156.4166666666806</v>
      </c>
      <c r="BC298" s="6">
        <f t="shared" ref="BC298:BE298" si="3955">BC297+(365/12)</f>
        <v>9156.4166666666806</v>
      </c>
      <c r="BE298" s="6">
        <f t="shared" si="3955"/>
        <v>9156.4166666666806</v>
      </c>
      <c r="BG298" s="6">
        <f t="shared" ref="BG298:BI298" si="3956">BG297+(365/12)</f>
        <v>9156.4166666666806</v>
      </c>
      <c r="BI298" s="6">
        <f t="shared" si="3956"/>
        <v>9156.4166666666806</v>
      </c>
      <c r="BK298" s="6">
        <f t="shared" ref="BK298:BM298" si="3957">BK297+(365/12)</f>
        <v>9156.4166666666806</v>
      </c>
      <c r="BM298" s="6">
        <f t="shared" si="3957"/>
        <v>9156.4166666666806</v>
      </c>
      <c r="BO298" s="6">
        <f t="shared" ref="BO298:BQ298" si="3958">BO297+(365/12)</f>
        <v>9156.4166666666806</v>
      </c>
      <c r="BP298" s="11">
        <f t="shared" si="3917"/>
        <v>21867.326757340426</v>
      </c>
      <c r="BQ298" s="6">
        <f t="shared" si="3958"/>
        <v>9156.4166666666806</v>
      </c>
      <c r="BR298" s="11">
        <f t="shared" si="3918"/>
        <v>21867.326757340426</v>
      </c>
      <c r="BS298" s="6">
        <f t="shared" ref="BS298:BU298" si="3959">BS297+(365/12)</f>
        <v>9156.4166666666806</v>
      </c>
      <c r="BT298" s="11">
        <f t="shared" si="3920"/>
        <v>21867.326757340426</v>
      </c>
      <c r="BU298" s="6">
        <f t="shared" si="3959"/>
        <v>9156.4166666666806</v>
      </c>
      <c r="BV298" s="11">
        <f t="shared" si="3921"/>
        <v>21867.326757340426</v>
      </c>
      <c r="BW298" s="6">
        <f t="shared" si="3453"/>
        <v>9156.4166666666806</v>
      </c>
      <c r="BX298" s="11">
        <f t="shared" si="3922"/>
        <v>21867.326757340426</v>
      </c>
      <c r="BY298" s="82">
        <f t="shared" si="3453"/>
        <v>9156.4166666666806</v>
      </c>
      <c r="BZ298" s="11">
        <f t="shared" si="3923"/>
        <v>21867.326757340426</v>
      </c>
      <c r="CA298" s="4"/>
    </row>
    <row r="299" spans="1:79">
      <c r="A299" s="1" t="str">
        <f t="shared" si="3667"/>
        <v/>
      </c>
      <c r="B299" s="1">
        <f t="shared" si="3505"/>
        <v>293</v>
      </c>
      <c r="C299" s="13">
        <f t="shared" si="3519"/>
        <v>0</v>
      </c>
      <c r="D299" s="2">
        <f t="shared" si="3520"/>
        <v>0</v>
      </c>
      <c r="E299" s="15">
        <f t="shared" si="3490"/>
        <v>0</v>
      </c>
      <c r="F299" s="15">
        <f t="shared" si="3819"/>
        <v>0</v>
      </c>
      <c r="G299" s="21">
        <f t="shared" si="3820"/>
        <v>0</v>
      </c>
      <c r="H299" s="19">
        <f>'rent cash flow (do not modify)'!D298</f>
        <v>37000</v>
      </c>
      <c r="I299" s="22">
        <f>'rent cash flow (do not modify)'!E298</f>
        <v>37000</v>
      </c>
      <c r="J299" s="21">
        <f t="shared" si="3506"/>
        <v>6348.6732426595745</v>
      </c>
      <c r="K299" s="15">
        <f t="shared" si="3521"/>
        <v>416.66666666666669</v>
      </c>
      <c r="L299" s="15">
        <f t="shared" si="3522"/>
        <v>83.333333333333329</v>
      </c>
      <c r="M299" s="16">
        <f t="shared" si="3523"/>
        <v>166.66666666666666</v>
      </c>
      <c r="N299" s="15">
        <f t="shared" si="3524"/>
        <v>83.333333333333329</v>
      </c>
      <c r="O299" s="7">
        <f t="shared" si="3821"/>
        <v>10999.999999999998</v>
      </c>
      <c r="P299" s="15">
        <f t="shared" si="3491"/>
        <v>28966</v>
      </c>
      <c r="Q299" s="21">
        <f t="shared" si="3492"/>
        <v>21867.326757340426</v>
      </c>
      <c r="R299" s="4"/>
      <c r="S299" s="6">
        <f t="shared" si="3525"/>
        <v>9186.8333333333467</v>
      </c>
      <c r="T299" s="10"/>
      <c r="U299" s="6">
        <f t="shared" si="3525"/>
        <v>9186.8333333333467</v>
      </c>
      <c r="W299" s="6">
        <f t="shared" si="3525"/>
        <v>9186.8333333333467</v>
      </c>
      <c r="Y299" s="6">
        <f t="shared" si="3526"/>
        <v>9186.8333333333467</v>
      </c>
      <c r="AA299" s="6">
        <f t="shared" ref="AA299:AC299" si="3960">AA298+(365/12)</f>
        <v>9186.8333333333467</v>
      </c>
      <c r="AC299" s="6">
        <f t="shared" si="3960"/>
        <v>9186.8333333333467</v>
      </c>
      <c r="AE299" s="6">
        <f t="shared" ref="AE299:AG299" si="3961">AE298+(365/12)</f>
        <v>9186.8333333333467</v>
      </c>
      <c r="AG299" s="6">
        <f t="shared" si="3961"/>
        <v>9186.8333333333467</v>
      </c>
      <c r="AI299" s="6">
        <f t="shared" ref="AI299:AK299" si="3962">AI298+(365/12)</f>
        <v>9186.8333333333467</v>
      </c>
      <c r="AK299" s="6">
        <f t="shared" si="3962"/>
        <v>9186.8333333333467</v>
      </c>
      <c r="AM299" s="6">
        <f t="shared" ref="AM299:AO299" si="3963">AM298+(365/12)</f>
        <v>9186.8333333333467</v>
      </c>
      <c r="AO299" s="6">
        <f t="shared" si="3963"/>
        <v>9186.8333333333467</v>
      </c>
      <c r="AQ299" s="6">
        <f t="shared" ref="AQ299:AS299" si="3964">AQ298+(365/12)</f>
        <v>9186.8333333333467</v>
      </c>
      <c r="AS299" s="6">
        <f t="shared" si="3964"/>
        <v>9186.8333333333467</v>
      </c>
      <c r="AU299" s="6">
        <f t="shared" ref="AU299:AW299" si="3965">AU298+(365/12)</f>
        <v>9186.8333333333467</v>
      </c>
      <c r="AW299" s="6">
        <f t="shared" si="3965"/>
        <v>9186.8333333333467</v>
      </c>
      <c r="AY299" s="6">
        <f t="shared" ref="AY299:BA299" si="3966">AY298+(365/12)</f>
        <v>9186.8333333333467</v>
      </c>
      <c r="BA299" s="6">
        <f t="shared" si="3966"/>
        <v>9186.8333333333467</v>
      </c>
      <c r="BC299" s="6">
        <f t="shared" ref="BC299:BE299" si="3967">BC298+(365/12)</f>
        <v>9186.8333333333467</v>
      </c>
      <c r="BE299" s="6">
        <f t="shared" si="3967"/>
        <v>9186.8333333333467</v>
      </c>
      <c r="BG299" s="6">
        <f t="shared" ref="BG299:BI299" si="3968">BG298+(365/12)</f>
        <v>9186.8333333333467</v>
      </c>
      <c r="BI299" s="6">
        <f t="shared" si="3968"/>
        <v>9186.8333333333467</v>
      </c>
      <c r="BK299" s="6">
        <f t="shared" ref="BK299:BM299" si="3969">BK298+(365/12)</f>
        <v>9186.8333333333467</v>
      </c>
      <c r="BM299" s="6">
        <f t="shared" si="3969"/>
        <v>9186.8333333333467</v>
      </c>
      <c r="BO299" s="6">
        <f t="shared" ref="BO299:BQ299" si="3970">BO298+(365/12)</f>
        <v>9186.8333333333467</v>
      </c>
      <c r="BP299" s="11">
        <f t="shared" si="3917"/>
        <v>21867.326757340426</v>
      </c>
      <c r="BQ299" s="6">
        <f t="shared" si="3970"/>
        <v>9186.8333333333467</v>
      </c>
      <c r="BR299" s="11">
        <f t="shared" si="3918"/>
        <v>21867.326757340426</v>
      </c>
      <c r="BS299" s="6">
        <f t="shared" ref="BS299:BU299" si="3971">BS298+(365/12)</f>
        <v>9186.8333333333467</v>
      </c>
      <c r="BT299" s="11">
        <f t="shared" si="3920"/>
        <v>21867.326757340426</v>
      </c>
      <c r="BU299" s="6">
        <f t="shared" si="3971"/>
        <v>9186.8333333333467</v>
      </c>
      <c r="BV299" s="11">
        <f t="shared" si="3921"/>
        <v>21867.326757340426</v>
      </c>
      <c r="BW299" s="6">
        <f t="shared" si="3453"/>
        <v>9186.8333333333467</v>
      </c>
      <c r="BX299" s="11">
        <f t="shared" si="3922"/>
        <v>21867.326757340426</v>
      </c>
      <c r="BY299" s="82">
        <f t="shared" si="3453"/>
        <v>9186.8333333333467</v>
      </c>
      <c r="BZ299" s="11">
        <f t="shared" si="3923"/>
        <v>21867.326757340426</v>
      </c>
      <c r="CA299" s="4"/>
    </row>
    <row r="300" spans="1:79">
      <c r="A300" s="1" t="str">
        <f t="shared" si="3667"/>
        <v/>
      </c>
      <c r="B300" s="1">
        <f t="shared" si="3505"/>
        <v>294</v>
      </c>
      <c r="C300" s="13">
        <f t="shared" si="3519"/>
        <v>0</v>
      </c>
      <c r="D300" s="2">
        <f t="shared" si="3520"/>
        <v>0</v>
      </c>
      <c r="E300" s="15">
        <f t="shared" si="3490"/>
        <v>0</v>
      </c>
      <c r="F300" s="15">
        <f t="shared" si="3819"/>
        <v>0</v>
      </c>
      <c r="G300" s="21">
        <f t="shared" si="3820"/>
        <v>0</v>
      </c>
      <c r="H300" s="19">
        <f>'rent cash flow (do not modify)'!D299</f>
        <v>37000</v>
      </c>
      <c r="I300" s="22">
        <f>'rent cash flow (do not modify)'!E299</f>
        <v>37000</v>
      </c>
      <c r="J300" s="21">
        <f t="shared" si="3506"/>
        <v>6348.6732426595745</v>
      </c>
      <c r="K300" s="15">
        <f t="shared" si="3521"/>
        <v>416.66666666666669</v>
      </c>
      <c r="L300" s="15">
        <f t="shared" si="3522"/>
        <v>83.333333333333329</v>
      </c>
      <c r="M300" s="16">
        <f t="shared" si="3523"/>
        <v>166.66666666666666</v>
      </c>
      <c r="N300" s="15">
        <f t="shared" si="3524"/>
        <v>83.333333333333329</v>
      </c>
      <c r="O300" s="7">
        <f t="shared" si="3821"/>
        <v>10999.999999999998</v>
      </c>
      <c r="P300" s="15">
        <f t="shared" si="3491"/>
        <v>28966</v>
      </c>
      <c r="Q300" s="21">
        <f t="shared" si="3492"/>
        <v>21867.326757340426</v>
      </c>
      <c r="R300" s="4"/>
      <c r="S300" s="6">
        <f t="shared" si="3525"/>
        <v>9217.2500000000127</v>
      </c>
      <c r="T300" s="10"/>
      <c r="U300" s="6">
        <f t="shared" si="3525"/>
        <v>9217.2500000000127</v>
      </c>
      <c r="W300" s="6">
        <f t="shared" si="3525"/>
        <v>9217.2500000000127</v>
      </c>
      <c r="Y300" s="6">
        <f t="shared" si="3526"/>
        <v>9217.2500000000127</v>
      </c>
      <c r="AA300" s="6">
        <f t="shared" ref="AA300:AC300" si="3972">AA299+(365/12)</f>
        <v>9217.2500000000127</v>
      </c>
      <c r="AC300" s="6">
        <f t="shared" si="3972"/>
        <v>9217.2500000000127</v>
      </c>
      <c r="AE300" s="6">
        <f t="shared" ref="AE300:AG300" si="3973">AE299+(365/12)</f>
        <v>9217.2500000000127</v>
      </c>
      <c r="AG300" s="6">
        <f t="shared" si="3973"/>
        <v>9217.2500000000127</v>
      </c>
      <c r="AI300" s="6">
        <f t="shared" ref="AI300:AK300" si="3974">AI299+(365/12)</f>
        <v>9217.2500000000127</v>
      </c>
      <c r="AK300" s="6">
        <f t="shared" si="3974"/>
        <v>9217.2500000000127</v>
      </c>
      <c r="AM300" s="6">
        <f t="shared" ref="AM300:AO300" si="3975">AM299+(365/12)</f>
        <v>9217.2500000000127</v>
      </c>
      <c r="AO300" s="6">
        <f t="shared" si="3975"/>
        <v>9217.2500000000127</v>
      </c>
      <c r="AQ300" s="6">
        <f t="shared" ref="AQ300:AS300" si="3976">AQ299+(365/12)</f>
        <v>9217.2500000000127</v>
      </c>
      <c r="AS300" s="6">
        <f t="shared" si="3976"/>
        <v>9217.2500000000127</v>
      </c>
      <c r="AU300" s="6">
        <f t="shared" ref="AU300:AW300" si="3977">AU299+(365/12)</f>
        <v>9217.2500000000127</v>
      </c>
      <c r="AW300" s="6">
        <f t="shared" si="3977"/>
        <v>9217.2500000000127</v>
      </c>
      <c r="AY300" s="6">
        <f t="shared" ref="AY300:BA300" si="3978">AY299+(365/12)</f>
        <v>9217.2500000000127</v>
      </c>
      <c r="BA300" s="6">
        <f t="shared" si="3978"/>
        <v>9217.2500000000127</v>
      </c>
      <c r="BC300" s="6">
        <f t="shared" ref="BC300:BE300" si="3979">BC299+(365/12)</f>
        <v>9217.2500000000127</v>
      </c>
      <c r="BE300" s="6">
        <f t="shared" si="3979"/>
        <v>9217.2500000000127</v>
      </c>
      <c r="BG300" s="6">
        <f t="shared" ref="BG300:BI300" si="3980">BG299+(365/12)</f>
        <v>9217.2500000000127</v>
      </c>
      <c r="BI300" s="6">
        <f t="shared" si="3980"/>
        <v>9217.2500000000127</v>
      </c>
      <c r="BK300" s="6">
        <f t="shared" ref="BK300:BM300" si="3981">BK299+(365/12)</f>
        <v>9217.2500000000127</v>
      </c>
      <c r="BM300" s="6">
        <f t="shared" si="3981"/>
        <v>9217.2500000000127</v>
      </c>
      <c r="BO300" s="6">
        <f t="shared" ref="BO300:BQ300" si="3982">BO299+(365/12)</f>
        <v>9217.2500000000127</v>
      </c>
      <c r="BP300" s="11">
        <f t="shared" si="3917"/>
        <v>21867.326757340426</v>
      </c>
      <c r="BQ300" s="6">
        <f t="shared" si="3982"/>
        <v>9217.2500000000127</v>
      </c>
      <c r="BR300" s="11">
        <f t="shared" si="3918"/>
        <v>21867.326757340426</v>
      </c>
      <c r="BS300" s="6">
        <f t="shared" ref="BS300:BU300" si="3983">BS299+(365/12)</f>
        <v>9217.2500000000127</v>
      </c>
      <c r="BT300" s="11">
        <f t="shared" si="3920"/>
        <v>21867.326757340426</v>
      </c>
      <c r="BU300" s="6">
        <f t="shared" si="3983"/>
        <v>9217.2500000000127</v>
      </c>
      <c r="BV300" s="11">
        <f t="shared" si="3921"/>
        <v>21867.326757340426</v>
      </c>
      <c r="BW300" s="6">
        <f t="shared" si="3453"/>
        <v>9217.2500000000127</v>
      </c>
      <c r="BX300" s="11">
        <f t="shared" si="3922"/>
        <v>21867.326757340426</v>
      </c>
      <c r="BY300" s="82">
        <f t="shared" si="3453"/>
        <v>9217.2500000000127</v>
      </c>
      <c r="BZ300" s="11">
        <f t="shared" si="3923"/>
        <v>21867.326757340426</v>
      </c>
      <c r="CA300" s="4"/>
    </row>
    <row r="301" spans="1:79">
      <c r="A301" s="1" t="str">
        <f t="shared" si="3667"/>
        <v/>
      </c>
      <c r="B301" s="1">
        <f t="shared" si="3505"/>
        <v>295</v>
      </c>
      <c r="C301" s="13">
        <f t="shared" si="3519"/>
        <v>0</v>
      </c>
      <c r="D301" s="2">
        <f t="shared" si="3520"/>
        <v>0</v>
      </c>
      <c r="E301" s="15">
        <f t="shared" si="3490"/>
        <v>0</v>
      </c>
      <c r="F301" s="15">
        <f t="shared" si="3819"/>
        <v>0</v>
      </c>
      <c r="G301" s="21">
        <f t="shared" si="3820"/>
        <v>0</v>
      </c>
      <c r="H301" s="19">
        <f>'rent cash flow (do not modify)'!D300</f>
        <v>37000</v>
      </c>
      <c r="I301" s="22">
        <f>'rent cash flow (do not modify)'!E300</f>
        <v>37000</v>
      </c>
      <c r="J301" s="21">
        <f t="shared" si="3506"/>
        <v>6348.6732426595745</v>
      </c>
      <c r="K301" s="15">
        <f t="shared" si="3521"/>
        <v>416.66666666666669</v>
      </c>
      <c r="L301" s="15">
        <f t="shared" si="3522"/>
        <v>83.333333333333329</v>
      </c>
      <c r="M301" s="16">
        <f t="shared" si="3523"/>
        <v>166.66666666666666</v>
      </c>
      <c r="N301" s="15">
        <f t="shared" si="3524"/>
        <v>83.333333333333329</v>
      </c>
      <c r="O301" s="7">
        <f t="shared" si="3821"/>
        <v>10999.999999999998</v>
      </c>
      <c r="P301" s="15">
        <f t="shared" si="3491"/>
        <v>28966</v>
      </c>
      <c r="Q301" s="21">
        <f t="shared" si="3492"/>
        <v>21867.326757340426</v>
      </c>
      <c r="R301" s="4"/>
      <c r="S301" s="6">
        <f t="shared" si="3525"/>
        <v>9247.6666666666788</v>
      </c>
      <c r="T301" s="10"/>
      <c r="U301" s="6">
        <f t="shared" si="3525"/>
        <v>9247.6666666666788</v>
      </c>
      <c r="W301" s="6">
        <f t="shared" si="3525"/>
        <v>9247.6666666666788</v>
      </c>
      <c r="Y301" s="6">
        <f t="shared" si="3526"/>
        <v>9247.6666666666788</v>
      </c>
      <c r="AA301" s="6">
        <f t="shared" ref="AA301:AC301" si="3984">AA300+(365/12)</f>
        <v>9247.6666666666788</v>
      </c>
      <c r="AC301" s="6">
        <f t="shared" si="3984"/>
        <v>9247.6666666666788</v>
      </c>
      <c r="AE301" s="6">
        <f t="shared" ref="AE301:AG301" si="3985">AE300+(365/12)</f>
        <v>9247.6666666666788</v>
      </c>
      <c r="AG301" s="6">
        <f t="shared" si="3985"/>
        <v>9247.6666666666788</v>
      </c>
      <c r="AI301" s="6">
        <f t="shared" ref="AI301:AK301" si="3986">AI300+(365/12)</f>
        <v>9247.6666666666788</v>
      </c>
      <c r="AK301" s="6">
        <f t="shared" si="3986"/>
        <v>9247.6666666666788</v>
      </c>
      <c r="AM301" s="6">
        <f t="shared" ref="AM301:AO301" si="3987">AM300+(365/12)</f>
        <v>9247.6666666666788</v>
      </c>
      <c r="AO301" s="6">
        <f t="shared" si="3987"/>
        <v>9247.6666666666788</v>
      </c>
      <c r="AQ301" s="6">
        <f t="shared" ref="AQ301:AS301" si="3988">AQ300+(365/12)</f>
        <v>9247.6666666666788</v>
      </c>
      <c r="AS301" s="6">
        <f t="shared" si="3988"/>
        <v>9247.6666666666788</v>
      </c>
      <c r="AU301" s="6">
        <f t="shared" ref="AU301:AW301" si="3989">AU300+(365/12)</f>
        <v>9247.6666666666788</v>
      </c>
      <c r="AW301" s="6">
        <f t="shared" si="3989"/>
        <v>9247.6666666666788</v>
      </c>
      <c r="AY301" s="6">
        <f t="shared" ref="AY301:BA301" si="3990">AY300+(365/12)</f>
        <v>9247.6666666666788</v>
      </c>
      <c r="BA301" s="6">
        <f t="shared" si="3990"/>
        <v>9247.6666666666788</v>
      </c>
      <c r="BC301" s="6">
        <f t="shared" ref="BC301:BE301" si="3991">BC300+(365/12)</f>
        <v>9247.6666666666788</v>
      </c>
      <c r="BE301" s="6">
        <f t="shared" si="3991"/>
        <v>9247.6666666666788</v>
      </c>
      <c r="BG301" s="6">
        <f t="shared" ref="BG301:BI301" si="3992">BG300+(365/12)</f>
        <v>9247.6666666666788</v>
      </c>
      <c r="BI301" s="6">
        <f t="shared" si="3992"/>
        <v>9247.6666666666788</v>
      </c>
      <c r="BK301" s="6">
        <f t="shared" ref="BK301:BM301" si="3993">BK300+(365/12)</f>
        <v>9247.6666666666788</v>
      </c>
      <c r="BM301" s="6">
        <f t="shared" si="3993"/>
        <v>9247.6666666666788</v>
      </c>
      <c r="BO301" s="6">
        <f t="shared" ref="BO301:BQ301" si="3994">BO300+(365/12)</f>
        <v>9247.6666666666788</v>
      </c>
      <c r="BP301" s="11">
        <f t="shared" si="3917"/>
        <v>21867.326757340426</v>
      </c>
      <c r="BQ301" s="6">
        <f t="shared" si="3994"/>
        <v>9247.6666666666788</v>
      </c>
      <c r="BR301" s="11">
        <f t="shared" si="3918"/>
        <v>21867.326757340426</v>
      </c>
      <c r="BS301" s="6">
        <f t="shared" ref="BS301:BU301" si="3995">BS300+(365/12)</f>
        <v>9247.6666666666788</v>
      </c>
      <c r="BT301" s="11">
        <f t="shared" si="3920"/>
        <v>21867.326757340426</v>
      </c>
      <c r="BU301" s="6">
        <f t="shared" si="3995"/>
        <v>9247.6666666666788</v>
      </c>
      <c r="BV301" s="11">
        <f t="shared" si="3921"/>
        <v>21867.326757340426</v>
      </c>
      <c r="BW301" s="6">
        <f t="shared" si="3453"/>
        <v>9247.6666666666788</v>
      </c>
      <c r="BX301" s="11">
        <f t="shared" si="3922"/>
        <v>21867.326757340426</v>
      </c>
      <c r="BY301" s="82">
        <f t="shared" si="3453"/>
        <v>9247.6666666666788</v>
      </c>
      <c r="BZ301" s="11">
        <f t="shared" si="3923"/>
        <v>21867.326757340426</v>
      </c>
      <c r="CA301" s="4"/>
    </row>
    <row r="302" spans="1:79">
      <c r="A302" s="1" t="str">
        <f t="shared" si="3667"/>
        <v/>
      </c>
      <c r="B302" s="1">
        <f t="shared" si="3505"/>
        <v>296</v>
      </c>
      <c r="C302" s="13">
        <f t="shared" si="3519"/>
        <v>0</v>
      </c>
      <c r="D302" s="2">
        <f t="shared" si="3520"/>
        <v>0</v>
      </c>
      <c r="E302" s="15">
        <f t="shared" si="3490"/>
        <v>0</v>
      </c>
      <c r="F302" s="15">
        <f t="shared" si="3819"/>
        <v>0</v>
      </c>
      <c r="G302" s="21">
        <f t="shared" si="3820"/>
        <v>0</v>
      </c>
      <c r="H302" s="19">
        <f>'rent cash flow (do not modify)'!D301</f>
        <v>37000</v>
      </c>
      <c r="I302" s="22">
        <f>'rent cash flow (do not modify)'!E301</f>
        <v>37000</v>
      </c>
      <c r="J302" s="21">
        <f t="shared" si="3506"/>
        <v>6348.6732426595745</v>
      </c>
      <c r="K302" s="15">
        <f t="shared" si="3521"/>
        <v>416.66666666666669</v>
      </c>
      <c r="L302" s="15">
        <f t="shared" si="3522"/>
        <v>83.333333333333329</v>
      </c>
      <c r="M302" s="16">
        <f t="shared" si="3523"/>
        <v>166.66666666666666</v>
      </c>
      <c r="N302" s="15">
        <f t="shared" si="3524"/>
        <v>83.333333333333329</v>
      </c>
      <c r="O302" s="7">
        <f t="shared" si="3821"/>
        <v>10999.999999999998</v>
      </c>
      <c r="P302" s="15">
        <f t="shared" si="3491"/>
        <v>28966</v>
      </c>
      <c r="Q302" s="21">
        <f t="shared" si="3492"/>
        <v>21867.326757340426</v>
      </c>
      <c r="R302" s="4"/>
      <c r="S302" s="6">
        <f t="shared" si="3525"/>
        <v>9278.0833333333449</v>
      </c>
      <c r="T302" s="10"/>
      <c r="U302" s="6">
        <f t="shared" si="3525"/>
        <v>9278.0833333333449</v>
      </c>
      <c r="W302" s="6">
        <f t="shared" si="3525"/>
        <v>9278.0833333333449</v>
      </c>
      <c r="Y302" s="6">
        <f t="shared" si="3526"/>
        <v>9278.0833333333449</v>
      </c>
      <c r="AA302" s="6">
        <f t="shared" ref="AA302:AC302" si="3996">AA301+(365/12)</f>
        <v>9278.0833333333449</v>
      </c>
      <c r="AC302" s="6">
        <f t="shared" si="3996"/>
        <v>9278.0833333333449</v>
      </c>
      <c r="AE302" s="6">
        <f t="shared" ref="AE302:AG302" si="3997">AE301+(365/12)</f>
        <v>9278.0833333333449</v>
      </c>
      <c r="AG302" s="6">
        <f t="shared" si="3997"/>
        <v>9278.0833333333449</v>
      </c>
      <c r="AI302" s="6">
        <f t="shared" ref="AI302:AK302" si="3998">AI301+(365/12)</f>
        <v>9278.0833333333449</v>
      </c>
      <c r="AK302" s="6">
        <f t="shared" si="3998"/>
        <v>9278.0833333333449</v>
      </c>
      <c r="AM302" s="6">
        <f t="shared" ref="AM302:AO302" si="3999">AM301+(365/12)</f>
        <v>9278.0833333333449</v>
      </c>
      <c r="AO302" s="6">
        <f t="shared" si="3999"/>
        <v>9278.0833333333449</v>
      </c>
      <c r="AQ302" s="6">
        <f t="shared" ref="AQ302:AS302" si="4000">AQ301+(365/12)</f>
        <v>9278.0833333333449</v>
      </c>
      <c r="AS302" s="6">
        <f t="shared" si="4000"/>
        <v>9278.0833333333449</v>
      </c>
      <c r="AU302" s="6">
        <f t="shared" ref="AU302:AW302" si="4001">AU301+(365/12)</f>
        <v>9278.0833333333449</v>
      </c>
      <c r="AW302" s="6">
        <f t="shared" si="4001"/>
        <v>9278.0833333333449</v>
      </c>
      <c r="AY302" s="6">
        <f t="shared" ref="AY302:BA302" si="4002">AY301+(365/12)</f>
        <v>9278.0833333333449</v>
      </c>
      <c r="BA302" s="6">
        <f t="shared" si="4002"/>
        <v>9278.0833333333449</v>
      </c>
      <c r="BC302" s="6">
        <f t="shared" ref="BC302:BE302" si="4003">BC301+(365/12)</f>
        <v>9278.0833333333449</v>
      </c>
      <c r="BE302" s="6">
        <f t="shared" si="4003"/>
        <v>9278.0833333333449</v>
      </c>
      <c r="BG302" s="6">
        <f t="shared" ref="BG302:BI302" si="4004">BG301+(365/12)</f>
        <v>9278.0833333333449</v>
      </c>
      <c r="BI302" s="6">
        <f t="shared" si="4004"/>
        <v>9278.0833333333449</v>
      </c>
      <c r="BK302" s="6">
        <f t="shared" ref="BK302:BM302" si="4005">BK301+(365/12)</f>
        <v>9278.0833333333449</v>
      </c>
      <c r="BM302" s="6">
        <f t="shared" si="4005"/>
        <v>9278.0833333333449</v>
      </c>
      <c r="BO302" s="6">
        <f t="shared" ref="BO302:BQ302" si="4006">BO301+(365/12)</f>
        <v>9278.0833333333449</v>
      </c>
      <c r="BP302" s="11">
        <f t="shared" si="3917"/>
        <v>21867.326757340426</v>
      </c>
      <c r="BQ302" s="6">
        <f t="shared" si="4006"/>
        <v>9278.0833333333449</v>
      </c>
      <c r="BR302" s="11">
        <f t="shared" si="3918"/>
        <v>21867.326757340426</v>
      </c>
      <c r="BS302" s="6">
        <f t="shared" ref="BS302:BU302" si="4007">BS301+(365/12)</f>
        <v>9278.0833333333449</v>
      </c>
      <c r="BT302" s="11">
        <f t="shared" si="3920"/>
        <v>21867.326757340426</v>
      </c>
      <c r="BU302" s="6">
        <f t="shared" si="4007"/>
        <v>9278.0833333333449</v>
      </c>
      <c r="BV302" s="11">
        <f t="shared" si="3921"/>
        <v>21867.326757340426</v>
      </c>
      <c r="BW302" s="6">
        <f t="shared" si="3453"/>
        <v>9278.0833333333449</v>
      </c>
      <c r="BX302" s="11">
        <f t="shared" si="3922"/>
        <v>21867.326757340426</v>
      </c>
      <c r="BY302" s="82">
        <f t="shared" si="3453"/>
        <v>9278.0833333333449</v>
      </c>
      <c r="BZ302" s="11">
        <f t="shared" si="3923"/>
        <v>21867.326757340426</v>
      </c>
      <c r="CA302" s="4"/>
    </row>
    <row r="303" spans="1:79">
      <c r="A303" s="1" t="str">
        <f t="shared" si="3667"/>
        <v/>
      </c>
      <c r="B303" s="1">
        <f t="shared" si="3505"/>
        <v>297</v>
      </c>
      <c r="C303" s="13">
        <f t="shared" si="3519"/>
        <v>0</v>
      </c>
      <c r="D303" s="2">
        <f t="shared" si="3520"/>
        <v>0</v>
      </c>
      <c r="E303" s="15">
        <f t="shared" si="3490"/>
        <v>0</v>
      </c>
      <c r="F303" s="15">
        <f t="shared" si="3819"/>
        <v>0</v>
      </c>
      <c r="G303" s="21">
        <f t="shared" si="3820"/>
        <v>0</v>
      </c>
      <c r="H303" s="19">
        <f>'rent cash flow (do not modify)'!D302</f>
        <v>37000</v>
      </c>
      <c r="I303" s="22">
        <f>'rent cash flow (do not modify)'!E302</f>
        <v>37000</v>
      </c>
      <c r="J303" s="21">
        <f t="shared" si="3506"/>
        <v>6348.6732426595745</v>
      </c>
      <c r="K303" s="15">
        <f t="shared" si="3521"/>
        <v>416.66666666666669</v>
      </c>
      <c r="L303" s="15">
        <f t="shared" si="3522"/>
        <v>83.333333333333329</v>
      </c>
      <c r="M303" s="16">
        <f t="shared" si="3523"/>
        <v>166.66666666666666</v>
      </c>
      <c r="N303" s="15">
        <f t="shared" si="3524"/>
        <v>83.333333333333329</v>
      </c>
      <c r="O303" s="7">
        <f t="shared" si="3821"/>
        <v>10999.999999999998</v>
      </c>
      <c r="P303" s="15">
        <f t="shared" si="3491"/>
        <v>28966</v>
      </c>
      <c r="Q303" s="21">
        <f t="shared" si="3492"/>
        <v>21867.326757340426</v>
      </c>
      <c r="R303" s="4"/>
      <c r="S303" s="6">
        <f t="shared" si="3525"/>
        <v>9308.5000000000109</v>
      </c>
      <c r="T303" s="10"/>
      <c r="U303" s="6">
        <f t="shared" si="3525"/>
        <v>9308.5000000000109</v>
      </c>
      <c r="W303" s="6">
        <f t="shared" si="3525"/>
        <v>9308.5000000000109</v>
      </c>
      <c r="Y303" s="6">
        <f t="shared" si="3526"/>
        <v>9308.5000000000109</v>
      </c>
      <c r="AA303" s="6">
        <f t="shared" ref="AA303:AC303" si="4008">AA302+(365/12)</f>
        <v>9308.5000000000109</v>
      </c>
      <c r="AC303" s="6">
        <f t="shared" si="4008"/>
        <v>9308.5000000000109</v>
      </c>
      <c r="AE303" s="6">
        <f t="shared" ref="AE303:AG303" si="4009">AE302+(365/12)</f>
        <v>9308.5000000000109</v>
      </c>
      <c r="AG303" s="6">
        <f t="shared" si="4009"/>
        <v>9308.5000000000109</v>
      </c>
      <c r="AI303" s="6">
        <f t="shared" ref="AI303:AK303" si="4010">AI302+(365/12)</f>
        <v>9308.5000000000109</v>
      </c>
      <c r="AK303" s="6">
        <f t="shared" si="4010"/>
        <v>9308.5000000000109</v>
      </c>
      <c r="AM303" s="6">
        <f t="shared" ref="AM303:AO303" si="4011">AM302+(365/12)</f>
        <v>9308.5000000000109</v>
      </c>
      <c r="AO303" s="6">
        <f t="shared" si="4011"/>
        <v>9308.5000000000109</v>
      </c>
      <c r="AQ303" s="6">
        <f t="shared" ref="AQ303:AS303" si="4012">AQ302+(365/12)</f>
        <v>9308.5000000000109</v>
      </c>
      <c r="AS303" s="6">
        <f t="shared" si="4012"/>
        <v>9308.5000000000109</v>
      </c>
      <c r="AU303" s="6">
        <f t="shared" ref="AU303:AW303" si="4013">AU302+(365/12)</f>
        <v>9308.5000000000109</v>
      </c>
      <c r="AW303" s="6">
        <f t="shared" si="4013"/>
        <v>9308.5000000000109</v>
      </c>
      <c r="AY303" s="6">
        <f t="shared" ref="AY303:BA303" si="4014">AY302+(365/12)</f>
        <v>9308.5000000000109</v>
      </c>
      <c r="BA303" s="6">
        <f t="shared" si="4014"/>
        <v>9308.5000000000109</v>
      </c>
      <c r="BC303" s="6">
        <f t="shared" ref="BC303:BE303" si="4015">BC302+(365/12)</f>
        <v>9308.5000000000109</v>
      </c>
      <c r="BE303" s="6">
        <f t="shared" si="4015"/>
        <v>9308.5000000000109</v>
      </c>
      <c r="BG303" s="6">
        <f t="shared" ref="BG303:BI303" si="4016">BG302+(365/12)</f>
        <v>9308.5000000000109</v>
      </c>
      <c r="BI303" s="6">
        <f t="shared" si="4016"/>
        <v>9308.5000000000109</v>
      </c>
      <c r="BK303" s="6">
        <f t="shared" ref="BK303:BM303" si="4017">BK302+(365/12)</f>
        <v>9308.5000000000109</v>
      </c>
      <c r="BM303" s="6">
        <f t="shared" si="4017"/>
        <v>9308.5000000000109</v>
      </c>
      <c r="BO303" s="6">
        <f t="shared" ref="BO303:BQ303" si="4018">BO302+(365/12)</f>
        <v>9308.5000000000109</v>
      </c>
      <c r="BP303" s="11">
        <f t="shared" si="3917"/>
        <v>21867.326757340426</v>
      </c>
      <c r="BQ303" s="6">
        <f t="shared" si="4018"/>
        <v>9308.5000000000109</v>
      </c>
      <c r="BR303" s="11">
        <f t="shared" si="3918"/>
        <v>21867.326757340426</v>
      </c>
      <c r="BS303" s="6">
        <f t="shared" ref="BS303:BU303" si="4019">BS302+(365/12)</f>
        <v>9308.5000000000109</v>
      </c>
      <c r="BT303" s="11">
        <f t="shared" si="3920"/>
        <v>21867.326757340426</v>
      </c>
      <c r="BU303" s="6">
        <f t="shared" si="4019"/>
        <v>9308.5000000000109</v>
      </c>
      <c r="BV303" s="11">
        <f t="shared" si="3921"/>
        <v>21867.326757340426</v>
      </c>
      <c r="BW303" s="6">
        <f t="shared" si="3453"/>
        <v>9308.5000000000109</v>
      </c>
      <c r="BX303" s="11">
        <f t="shared" si="3922"/>
        <v>21867.326757340426</v>
      </c>
      <c r="BY303" s="82">
        <f t="shared" si="3453"/>
        <v>9308.5000000000109</v>
      </c>
      <c r="BZ303" s="11">
        <f t="shared" si="3923"/>
        <v>21867.326757340426</v>
      </c>
      <c r="CA303" s="4"/>
    </row>
    <row r="304" spans="1:79">
      <c r="A304" s="1" t="str">
        <f t="shared" si="3667"/>
        <v/>
      </c>
      <c r="B304" s="1">
        <f t="shared" si="3505"/>
        <v>298</v>
      </c>
      <c r="C304" s="13">
        <f t="shared" si="3519"/>
        <v>0</v>
      </c>
      <c r="D304" s="2">
        <f t="shared" si="3520"/>
        <v>0</v>
      </c>
      <c r="E304" s="15">
        <f t="shared" si="3490"/>
        <v>0</v>
      </c>
      <c r="F304" s="15">
        <f t="shared" si="3819"/>
        <v>0</v>
      </c>
      <c r="G304" s="21">
        <f t="shared" si="3820"/>
        <v>0</v>
      </c>
      <c r="H304" s="19">
        <f>'rent cash flow (do not modify)'!D303</f>
        <v>37000</v>
      </c>
      <c r="I304" s="22">
        <f>'rent cash flow (do not modify)'!E303</f>
        <v>37000</v>
      </c>
      <c r="J304" s="21">
        <f t="shared" si="3506"/>
        <v>6348.6732426595745</v>
      </c>
      <c r="K304" s="15">
        <f t="shared" si="3521"/>
        <v>416.66666666666669</v>
      </c>
      <c r="L304" s="15">
        <f t="shared" si="3522"/>
        <v>83.333333333333329</v>
      </c>
      <c r="M304" s="16">
        <f t="shared" si="3523"/>
        <v>166.66666666666666</v>
      </c>
      <c r="N304" s="15">
        <f t="shared" si="3524"/>
        <v>83.333333333333329</v>
      </c>
      <c r="O304" s="7">
        <f t="shared" si="3821"/>
        <v>10999.999999999998</v>
      </c>
      <c r="P304" s="15">
        <f t="shared" si="3491"/>
        <v>28966</v>
      </c>
      <c r="Q304" s="21">
        <f t="shared" si="3492"/>
        <v>21867.326757340426</v>
      </c>
      <c r="R304" s="4"/>
      <c r="S304" s="6">
        <f t="shared" si="3525"/>
        <v>9338.916666666677</v>
      </c>
      <c r="T304" s="10"/>
      <c r="U304" s="6">
        <f t="shared" si="3525"/>
        <v>9338.916666666677</v>
      </c>
      <c r="W304" s="6">
        <f t="shared" si="3525"/>
        <v>9338.916666666677</v>
      </c>
      <c r="Y304" s="6">
        <f t="shared" si="3526"/>
        <v>9338.916666666677</v>
      </c>
      <c r="AA304" s="6">
        <f t="shared" ref="AA304:AC304" si="4020">AA303+(365/12)</f>
        <v>9338.916666666677</v>
      </c>
      <c r="AC304" s="6">
        <f t="shared" si="4020"/>
        <v>9338.916666666677</v>
      </c>
      <c r="AE304" s="6">
        <f t="shared" ref="AE304:AG304" si="4021">AE303+(365/12)</f>
        <v>9338.916666666677</v>
      </c>
      <c r="AG304" s="6">
        <f t="shared" si="4021"/>
        <v>9338.916666666677</v>
      </c>
      <c r="AI304" s="6">
        <f t="shared" ref="AI304:AK304" si="4022">AI303+(365/12)</f>
        <v>9338.916666666677</v>
      </c>
      <c r="AK304" s="6">
        <f t="shared" si="4022"/>
        <v>9338.916666666677</v>
      </c>
      <c r="AM304" s="6">
        <f t="shared" ref="AM304:AO304" si="4023">AM303+(365/12)</f>
        <v>9338.916666666677</v>
      </c>
      <c r="AO304" s="6">
        <f t="shared" si="4023"/>
        <v>9338.916666666677</v>
      </c>
      <c r="AQ304" s="6">
        <f t="shared" ref="AQ304:AS304" si="4024">AQ303+(365/12)</f>
        <v>9338.916666666677</v>
      </c>
      <c r="AS304" s="6">
        <f t="shared" si="4024"/>
        <v>9338.916666666677</v>
      </c>
      <c r="AU304" s="6">
        <f t="shared" ref="AU304:AW304" si="4025">AU303+(365/12)</f>
        <v>9338.916666666677</v>
      </c>
      <c r="AW304" s="6">
        <f t="shared" si="4025"/>
        <v>9338.916666666677</v>
      </c>
      <c r="AY304" s="6">
        <f t="shared" ref="AY304:BA304" si="4026">AY303+(365/12)</f>
        <v>9338.916666666677</v>
      </c>
      <c r="BA304" s="6">
        <f t="shared" si="4026"/>
        <v>9338.916666666677</v>
      </c>
      <c r="BC304" s="6">
        <f t="shared" ref="BC304:BE304" si="4027">BC303+(365/12)</f>
        <v>9338.916666666677</v>
      </c>
      <c r="BE304" s="6">
        <f t="shared" si="4027"/>
        <v>9338.916666666677</v>
      </c>
      <c r="BG304" s="6">
        <f t="shared" ref="BG304:BI304" si="4028">BG303+(365/12)</f>
        <v>9338.916666666677</v>
      </c>
      <c r="BI304" s="6">
        <f t="shared" si="4028"/>
        <v>9338.916666666677</v>
      </c>
      <c r="BK304" s="6">
        <f t="shared" ref="BK304:BM304" si="4029">BK303+(365/12)</f>
        <v>9338.916666666677</v>
      </c>
      <c r="BM304" s="6">
        <f t="shared" si="4029"/>
        <v>9338.916666666677</v>
      </c>
      <c r="BO304" s="6">
        <f t="shared" ref="BO304:BQ304" si="4030">BO303+(365/12)</f>
        <v>9338.916666666677</v>
      </c>
      <c r="BP304" s="11">
        <f t="shared" si="3917"/>
        <v>21867.326757340426</v>
      </c>
      <c r="BQ304" s="6">
        <f t="shared" si="4030"/>
        <v>9338.916666666677</v>
      </c>
      <c r="BR304" s="11">
        <f t="shared" si="3918"/>
        <v>21867.326757340426</v>
      </c>
      <c r="BS304" s="6">
        <f t="shared" ref="BS304:BU304" si="4031">BS303+(365/12)</f>
        <v>9338.916666666677</v>
      </c>
      <c r="BT304" s="11">
        <f t="shared" si="3920"/>
        <v>21867.326757340426</v>
      </c>
      <c r="BU304" s="6">
        <f t="shared" si="4031"/>
        <v>9338.916666666677</v>
      </c>
      <c r="BV304" s="11">
        <f t="shared" si="3921"/>
        <v>21867.326757340426</v>
      </c>
      <c r="BW304" s="6">
        <f t="shared" si="3453"/>
        <v>9338.916666666677</v>
      </c>
      <c r="BX304" s="11">
        <f t="shared" si="3922"/>
        <v>21867.326757340426</v>
      </c>
      <c r="BY304" s="82">
        <f t="shared" si="3453"/>
        <v>9338.916666666677</v>
      </c>
      <c r="BZ304" s="11">
        <f t="shared" si="3923"/>
        <v>21867.326757340426</v>
      </c>
      <c r="CA304" s="4"/>
    </row>
    <row r="305" spans="1:79">
      <c r="A305" s="1" t="str">
        <f t="shared" si="3667"/>
        <v/>
      </c>
      <c r="B305" s="1">
        <f t="shared" si="3505"/>
        <v>299</v>
      </c>
      <c r="C305" s="13">
        <f t="shared" si="3519"/>
        <v>0</v>
      </c>
      <c r="D305" s="2">
        <f t="shared" si="3520"/>
        <v>0</v>
      </c>
      <c r="E305" s="15">
        <f t="shared" si="3490"/>
        <v>0</v>
      </c>
      <c r="F305" s="15">
        <f t="shared" si="3819"/>
        <v>0</v>
      </c>
      <c r="G305" s="21">
        <f t="shared" si="3820"/>
        <v>0</v>
      </c>
      <c r="H305" s="19">
        <f>'rent cash flow (do not modify)'!D304</f>
        <v>37000</v>
      </c>
      <c r="I305" s="22">
        <f>'rent cash flow (do not modify)'!E304</f>
        <v>37000</v>
      </c>
      <c r="J305" s="21">
        <f t="shared" si="3506"/>
        <v>6348.6732426595745</v>
      </c>
      <c r="K305" s="15">
        <f t="shared" si="3521"/>
        <v>416.66666666666669</v>
      </c>
      <c r="L305" s="15">
        <f t="shared" si="3522"/>
        <v>83.333333333333329</v>
      </c>
      <c r="M305" s="16">
        <f t="shared" si="3523"/>
        <v>166.66666666666666</v>
      </c>
      <c r="N305" s="15">
        <f t="shared" si="3524"/>
        <v>83.333333333333329</v>
      </c>
      <c r="O305" s="7">
        <f t="shared" si="3821"/>
        <v>10999.999999999998</v>
      </c>
      <c r="P305" s="15">
        <f t="shared" si="3491"/>
        <v>28966</v>
      </c>
      <c r="Q305" s="21">
        <f t="shared" si="3492"/>
        <v>21867.326757340426</v>
      </c>
      <c r="R305" s="4"/>
      <c r="S305" s="6">
        <f t="shared" si="3525"/>
        <v>9369.333333333343</v>
      </c>
      <c r="T305" s="10"/>
      <c r="U305" s="6">
        <f t="shared" si="3525"/>
        <v>9369.333333333343</v>
      </c>
      <c r="W305" s="6">
        <f t="shared" si="3525"/>
        <v>9369.333333333343</v>
      </c>
      <c r="Y305" s="6">
        <f t="shared" si="3526"/>
        <v>9369.333333333343</v>
      </c>
      <c r="AA305" s="6">
        <f t="shared" ref="AA305:AC305" si="4032">AA304+(365/12)</f>
        <v>9369.333333333343</v>
      </c>
      <c r="AC305" s="6">
        <f t="shared" si="4032"/>
        <v>9369.333333333343</v>
      </c>
      <c r="AE305" s="6">
        <f t="shared" ref="AE305:AG305" si="4033">AE304+(365/12)</f>
        <v>9369.333333333343</v>
      </c>
      <c r="AG305" s="6">
        <f t="shared" si="4033"/>
        <v>9369.333333333343</v>
      </c>
      <c r="AI305" s="6">
        <f t="shared" ref="AI305:AK305" si="4034">AI304+(365/12)</f>
        <v>9369.333333333343</v>
      </c>
      <c r="AK305" s="6">
        <f t="shared" si="4034"/>
        <v>9369.333333333343</v>
      </c>
      <c r="AM305" s="6">
        <f t="shared" ref="AM305:AO305" si="4035">AM304+(365/12)</f>
        <v>9369.333333333343</v>
      </c>
      <c r="AO305" s="6">
        <f t="shared" si="4035"/>
        <v>9369.333333333343</v>
      </c>
      <c r="AQ305" s="6">
        <f t="shared" ref="AQ305:AS305" si="4036">AQ304+(365/12)</f>
        <v>9369.333333333343</v>
      </c>
      <c r="AS305" s="6">
        <f t="shared" si="4036"/>
        <v>9369.333333333343</v>
      </c>
      <c r="AU305" s="6">
        <f t="shared" ref="AU305:AW305" si="4037">AU304+(365/12)</f>
        <v>9369.333333333343</v>
      </c>
      <c r="AW305" s="6">
        <f t="shared" si="4037"/>
        <v>9369.333333333343</v>
      </c>
      <c r="AY305" s="6">
        <f t="shared" ref="AY305:BA305" si="4038">AY304+(365/12)</f>
        <v>9369.333333333343</v>
      </c>
      <c r="BA305" s="6">
        <f t="shared" si="4038"/>
        <v>9369.333333333343</v>
      </c>
      <c r="BC305" s="6">
        <f t="shared" ref="BC305:BE305" si="4039">BC304+(365/12)</f>
        <v>9369.333333333343</v>
      </c>
      <c r="BE305" s="6">
        <f t="shared" si="4039"/>
        <v>9369.333333333343</v>
      </c>
      <c r="BG305" s="6">
        <f t="shared" ref="BG305:BI305" si="4040">BG304+(365/12)</f>
        <v>9369.333333333343</v>
      </c>
      <c r="BI305" s="6">
        <f t="shared" si="4040"/>
        <v>9369.333333333343</v>
      </c>
      <c r="BK305" s="6">
        <f t="shared" ref="BK305:BM305" si="4041">BK304+(365/12)</f>
        <v>9369.333333333343</v>
      </c>
      <c r="BM305" s="6">
        <f t="shared" si="4041"/>
        <v>9369.333333333343</v>
      </c>
      <c r="BO305" s="6">
        <f t="shared" ref="BO305:BQ305" si="4042">BO304+(365/12)</f>
        <v>9369.333333333343</v>
      </c>
      <c r="BP305" s="11">
        <f t="shared" si="3917"/>
        <v>21867.326757340426</v>
      </c>
      <c r="BQ305" s="6">
        <f t="shared" si="4042"/>
        <v>9369.333333333343</v>
      </c>
      <c r="BR305" s="11">
        <f t="shared" si="3918"/>
        <v>21867.326757340426</v>
      </c>
      <c r="BS305" s="6">
        <f t="shared" ref="BS305:BU305" si="4043">BS304+(365/12)</f>
        <v>9369.333333333343</v>
      </c>
      <c r="BT305" s="11">
        <f t="shared" si="3920"/>
        <v>21867.326757340426</v>
      </c>
      <c r="BU305" s="6">
        <f t="shared" si="4043"/>
        <v>9369.333333333343</v>
      </c>
      <c r="BV305" s="11">
        <f t="shared" si="3921"/>
        <v>21867.326757340426</v>
      </c>
      <c r="BW305" s="6">
        <f t="shared" si="3453"/>
        <v>9369.333333333343</v>
      </c>
      <c r="BX305" s="11">
        <f t="shared" si="3922"/>
        <v>21867.326757340426</v>
      </c>
      <c r="BY305" s="82">
        <f t="shared" si="3453"/>
        <v>9369.333333333343</v>
      </c>
      <c r="BZ305" s="11">
        <f t="shared" si="3923"/>
        <v>21867.326757340426</v>
      </c>
      <c r="CA305" s="4"/>
    </row>
    <row r="306" spans="1:79">
      <c r="A306" s="1" t="str">
        <f t="shared" si="3667"/>
        <v/>
      </c>
      <c r="B306" s="1">
        <f t="shared" si="3505"/>
        <v>300</v>
      </c>
      <c r="C306" s="13">
        <f t="shared" si="3519"/>
        <v>0</v>
      </c>
      <c r="D306" s="2">
        <f t="shared" si="3520"/>
        <v>0</v>
      </c>
      <c r="E306" s="15">
        <f t="shared" si="3490"/>
        <v>0</v>
      </c>
      <c r="F306" s="15">
        <f t="shared" si="3819"/>
        <v>0</v>
      </c>
      <c r="G306" s="21">
        <f t="shared" si="3820"/>
        <v>0</v>
      </c>
      <c r="H306" s="19">
        <f>'rent cash flow (do not modify)'!D305</f>
        <v>37000</v>
      </c>
      <c r="I306" s="22">
        <f>'rent cash flow (do not modify)'!E305</f>
        <v>37000</v>
      </c>
      <c r="J306" s="21">
        <f t="shared" si="3506"/>
        <v>6348.6732426595745</v>
      </c>
      <c r="K306" s="15">
        <f t="shared" si="3521"/>
        <v>416.66666666666669</v>
      </c>
      <c r="L306" s="15">
        <f t="shared" si="3522"/>
        <v>83.333333333333329</v>
      </c>
      <c r="M306" s="16">
        <f t="shared" si="3523"/>
        <v>166.66666666666666</v>
      </c>
      <c r="N306" s="15">
        <f t="shared" si="3524"/>
        <v>83.333333333333329</v>
      </c>
      <c r="O306" s="7">
        <f t="shared" si="3821"/>
        <v>10999.999999999998</v>
      </c>
      <c r="P306" s="15">
        <f t="shared" si="3491"/>
        <v>28966</v>
      </c>
      <c r="Q306" s="21">
        <f t="shared" si="3492"/>
        <v>21867.326757340426</v>
      </c>
      <c r="R306" s="4"/>
      <c r="S306" s="6">
        <f t="shared" si="3525"/>
        <v>9399.7500000000091</v>
      </c>
      <c r="T306" s="10"/>
      <c r="U306" s="6">
        <f t="shared" si="3525"/>
        <v>9399.7500000000091</v>
      </c>
      <c r="W306" s="6">
        <f t="shared" si="3525"/>
        <v>9399.7500000000091</v>
      </c>
      <c r="Y306" s="6">
        <f t="shared" si="3526"/>
        <v>9399.7500000000091</v>
      </c>
      <c r="AA306" s="6">
        <f t="shared" ref="AA306:AC306" si="4044">AA305+(365/12)</f>
        <v>9399.7500000000091</v>
      </c>
      <c r="AC306" s="6">
        <f t="shared" si="4044"/>
        <v>9399.7500000000091</v>
      </c>
      <c r="AE306" s="6">
        <f t="shared" ref="AE306:AG306" si="4045">AE305+(365/12)</f>
        <v>9399.7500000000091</v>
      </c>
      <c r="AG306" s="6">
        <f t="shared" si="4045"/>
        <v>9399.7500000000091</v>
      </c>
      <c r="AI306" s="6">
        <f t="shared" ref="AI306:AK306" si="4046">AI305+(365/12)</f>
        <v>9399.7500000000091</v>
      </c>
      <c r="AK306" s="6">
        <f t="shared" si="4046"/>
        <v>9399.7500000000091</v>
      </c>
      <c r="AM306" s="6">
        <f t="shared" ref="AM306:AO306" si="4047">AM305+(365/12)</f>
        <v>9399.7500000000091</v>
      </c>
      <c r="AO306" s="6">
        <f t="shared" si="4047"/>
        <v>9399.7500000000091</v>
      </c>
      <c r="AQ306" s="6">
        <f t="shared" ref="AQ306:AS306" si="4048">AQ305+(365/12)</f>
        <v>9399.7500000000091</v>
      </c>
      <c r="AS306" s="6">
        <f t="shared" si="4048"/>
        <v>9399.7500000000091</v>
      </c>
      <c r="AU306" s="6">
        <f t="shared" ref="AU306:AW306" si="4049">AU305+(365/12)</f>
        <v>9399.7500000000091</v>
      </c>
      <c r="AW306" s="6">
        <f t="shared" si="4049"/>
        <v>9399.7500000000091</v>
      </c>
      <c r="AY306" s="6">
        <f t="shared" ref="AY306:BA306" si="4050">AY305+(365/12)</f>
        <v>9399.7500000000091</v>
      </c>
      <c r="BA306" s="6">
        <f t="shared" si="4050"/>
        <v>9399.7500000000091</v>
      </c>
      <c r="BC306" s="6">
        <f t="shared" ref="BC306:BE306" si="4051">BC305+(365/12)</f>
        <v>9399.7500000000091</v>
      </c>
      <c r="BE306" s="6">
        <f t="shared" si="4051"/>
        <v>9399.7500000000091</v>
      </c>
      <c r="BG306" s="6">
        <f t="shared" ref="BG306:BI306" si="4052">BG305+(365/12)</f>
        <v>9399.7500000000091</v>
      </c>
      <c r="BI306" s="6">
        <f t="shared" si="4052"/>
        <v>9399.7500000000091</v>
      </c>
      <c r="BK306" s="6">
        <f t="shared" ref="BK306:BM306" si="4053">BK305+(365/12)</f>
        <v>9399.7500000000091</v>
      </c>
      <c r="BM306" s="6">
        <f t="shared" si="4053"/>
        <v>9399.7500000000091</v>
      </c>
      <c r="BO306" s="6">
        <f t="shared" ref="BO306:BQ306" si="4054">BO305+(365/12)</f>
        <v>9399.7500000000091</v>
      </c>
      <c r="BP306" s="11">
        <f t="shared" si="3917"/>
        <v>21867.326757340426</v>
      </c>
      <c r="BQ306" s="6">
        <f t="shared" si="4054"/>
        <v>9399.7500000000091</v>
      </c>
      <c r="BR306" s="11">
        <f t="shared" si="3918"/>
        <v>21867.326757340426</v>
      </c>
      <c r="BS306" s="6">
        <f t="shared" ref="BS306:BU306" si="4055">BS305+(365/12)</f>
        <v>9399.7500000000091</v>
      </c>
      <c r="BT306" s="11">
        <f t="shared" si="3920"/>
        <v>21867.326757340426</v>
      </c>
      <c r="BU306" s="6">
        <f t="shared" si="4055"/>
        <v>9399.7500000000091</v>
      </c>
      <c r="BV306" s="11">
        <f t="shared" si="3921"/>
        <v>21867.326757340426</v>
      </c>
      <c r="BW306" s="6">
        <f t="shared" si="3453"/>
        <v>9399.7500000000091</v>
      </c>
      <c r="BX306" s="11">
        <f t="shared" si="3922"/>
        <v>21867.326757340426</v>
      </c>
      <c r="BY306" s="82">
        <f t="shared" si="3453"/>
        <v>9399.7500000000091</v>
      </c>
      <c r="BZ306" s="11">
        <f t="shared" si="3923"/>
        <v>21867.326757340426</v>
      </c>
      <c r="CA306" s="4"/>
    </row>
    <row r="307" spans="1:79">
      <c r="A307" s="18">
        <f t="shared" si="3667"/>
        <v>26</v>
      </c>
      <c r="B307" s="18">
        <f t="shared" si="3505"/>
        <v>301</v>
      </c>
      <c r="C307" s="19">
        <f t="shared" si="3519"/>
        <v>0</v>
      </c>
      <c r="D307" s="22">
        <f t="shared" si="3520"/>
        <v>0</v>
      </c>
      <c r="E307" s="22">
        <f t="shared" si="3490"/>
        <v>0</v>
      </c>
      <c r="F307" s="22">
        <f t="shared" si="3819"/>
        <v>0</v>
      </c>
      <c r="G307" s="23">
        <f t="shared" si="3820"/>
        <v>0</v>
      </c>
      <c r="H307" s="19">
        <f>'rent cash flow (do not modify)'!D306</f>
        <v>37000</v>
      </c>
      <c r="I307" s="22">
        <f>'rent cash flow (do not modify)'!E306</f>
        <v>37000</v>
      </c>
      <c r="J307" s="23">
        <f t="shared" si="3506"/>
        <v>6412.1599750861706</v>
      </c>
      <c r="K307" s="22">
        <f t="shared" si="3521"/>
        <v>416.66666666666669</v>
      </c>
      <c r="L307" s="22">
        <f t="shared" si="3522"/>
        <v>83.333333333333329</v>
      </c>
      <c r="M307" s="19">
        <f t="shared" si="3523"/>
        <v>166.66666666666666</v>
      </c>
      <c r="N307" s="22">
        <f t="shared" si="3524"/>
        <v>83.333333333333329</v>
      </c>
      <c r="O307" s="18">
        <f t="shared" si="3821"/>
        <v>10999.999999999998</v>
      </c>
      <c r="P307" s="22">
        <f t="shared" si="3491"/>
        <v>28966</v>
      </c>
      <c r="Q307" s="23">
        <f t="shared" si="3492"/>
        <v>21803.840024913829</v>
      </c>
      <c r="R307" s="4"/>
      <c r="S307" s="6">
        <f t="shared" si="3525"/>
        <v>9430.1666666666752</v>
      </c>
      <c r="T307" s="20"/>
      <c r="U307" s="6">
        <f t="shared" si="3525"/>
        <v>9430.1666666666752</v>
      </c>
      <c r="V307" s="20"/>
      <c r="W307" s="6">
        <f t="shared" si="3525"/>
        <v>9430.1666666666752</v>
      </c>
      <c r="X307" s="20"/>
      <c r="Y307" s="6">
        <f t="shared" si="3526"/>
        <v>9430.1666666666752</v>
      </c>
      <c r="Z307" s="20"/>
      <c r="AA307" s="6">
        <f t="shared" ref="AA307:AC307" si="4056">AA306+(365/12)</f>
        <v>9430.1666666666752</v>
      </c>
      <c r="AB307" s="20"/>
      <c r="AC307" s="6">
        <f t="shared" si="4056"/>
        <v>9430.1666666666752</v>
      </c>
      <c r="AD307" s="20"/>
      <c r="AE307" s="6">
        <f t="shared" ref="AE307:AG307" si="4057">AE306+(365/12)</f>
        <v>9430.1666666666752</v>
      </c>
      <c r="AF307" s="20"/>
      <c r="AG307" s="6">
        <f t="shared" si="4057"/>
        <v>9430.1666666666752</v>
      </c>
      <c r="AH307" s="20"/>
      <c r="AI307" s="6">
        <f t="shared" ref="AI307:AK307" si="4058">AI306+(365/12)</f>
        <v>9430.1666666666752</v>
      </c>
      <c r="AJ307" s="20"/>
      <c r="AK307" s="6">
        <f t="shared" si="4058"/>
        <v>9430.1666666666752</v>
      </c>
      <c r="AL307" s="20"/>
      <c r="AM307" s="6">
        <f t="shared" ref="AM307:AO307" si="4059">AM306+(365/12)</f>
        <v>9430.1666666666752</v>
      </c>
      <c r="AN307" s="20"/>
      <c r="AO307" s="6">
        <f t="shared" si="4059"/>
        <v>9430.1666666666752</v>
      </c>
      <c r="AP307" s="20"/>
      <c r="AQ307" s="6">
        <f t="shared" ref="AQ307:AS307" si="4060">AQ306+(365/12)</f>
        <v>9430.1666666666752</v>
      </c>
      <c r="AR307" s="20"/>
      <c r="AS307" s="6">
        <f t="shared" si="4060"/>
        <v>9430.1666666666752</v>
      </c>
      <c r="AT307" s="20"/>
      <c r="AU307" s="6">
        <f t="shared" ref="AU307:AW307" si="4061">AU306+(365/12)</f>
        <v>9430.1666666666752</v>
      </c>
      <c r="AV307" s="20"/>
      <c r="AW307" s="6">
        <f t="shared" si="4061"/>
        <v>9430.1666666666752</v>
      </c>
      <c r="AX307" s="20"/>
      <c r="AY307" s="6">
        <f t="shared" ref="AY307:BA307" si="4062">AY306+(365/12)</f>
        <v>9430.1666666666752</v>
      </c>
      <c r="AZ307" s="20"/>
      <c r="BA307" s="6">
        <f t="shared" si="4062"/>
        <v>9430.1666666666752</v>
      </c>
      <c r="BB307" s="20"/>
      <c r="BC307" s="6">
        <f t="shared" ref="BC307:BE307" si="4063">BC306+(365/12)</f>
        <v>9430.1666666666752</v>
      </c>
      <c r="BD307" s="20"/>
      <c r="BE307" s="6">
        <f t="shared" si="4063"/>
        <v>9430.1666666666752</v>
      </c>
      <c r="BF307" s="20"/>
      <c r="BG307" s="6">
        <f t="shared" ref="BG307:BI307" si="4064">BG306+(365/12)</f>
        <v>9430.1666666666752</v>
      </c>
      <c r="BH307" s="20"/>
      <c r="BI307" s="6">
        <f t="shared" si="4064"/>
        <v>9430.1666666666752</v>
      </c>
      <c r="BJ307" s="20"/>
      <c r="BK307" s="6">
        <f t="shared" ref="BK307:BM307" si="4065">BK306+(365/12)</f>
        <v>9430.1666666666752</v>
      </c>
      <c r="BL307" s="20"/>
      <c r="BM307" s="6">
        <f t="shared" si="4065"/>
        <v>9430.1666666666752</v>
      </c>
      <c r="BN307" s="20"/>
      <c r="BO307" s="6">
        <f t="shared" ref="BO307:BQ307" si="4066">BO306+(365/12)</f>
        <v>9430.1666666666752</v>
      </c>
      <c r="BP307" s="20">
        <f>value*(1+appr)^(A307-1)-C307-IF((A307-1)&lt;=penaltyy,sqft*pamt,0)</f>
        <v>54173529.716941953</v>
      </c>
      <c r="BQ307" s="6">
        <f t="shared" si="4066"/>
        <v>9430.1666666666752</v>
      </c>
      <c r="BR307" s="20">
        <f t="shared" ref="BR307:BR318" si="4067">Q307</f>
        <v>21803.840024913829</v>
      </c>
      <c r="BS307" s="6">
        <f t="shared" ref="BS307:BU307" si="4068">BS306+(365/12)</f>
        <v>9430.1666666666752</v>
      </c>
      <c r="BT307" s="20">
        <f t="shared" ref="BT307:BT318" si="4069">Q307</f>
        <v>21803.840024913829</v>
      </c>
      <c r="BU307" s="6">
        <f t="shared" si="4068"/>
        <v>9430.1666666666752</v>
      </c>
      <c r="BV307" s="20">
        <f t="shared" ref="BV307:BV318" si="4070">Q307</f>
        <v>21803.840024913829</v>
      </c>
      <c r="BW307" s="6">
        <f t="shared" si="3453"/>
        <v>9430.1666666666752</v>
      </c>
      <c r="BX307" s="20">
        <f t="shared" ref="BX307:BX318" si="4071">Q307</f>
        <v>21803.840024913829</v>
      </c>
      <c r="BY307" s="82">
        <f t="shared" si="3453"/>
        <v>9430.1666666666752</v>
      </c>
      <c r="BZ307" s="20">
        <f t="shared" ref="BZ307:BZ318" si="4072">Q307</f>
        <v>21803.840024913829</v>
      </c>
      <c r="CA307" s="4"/>
    </row>
    <row r="308" spans="1:79">
      <c r="A308" s="1" t="str">
        <f t="shared" si="3667"/>
        <v/>
      </c>
      <c r="B308" s="1">
        <f t="shared" si="3505"/>
        <v>302</v>
      </c>
      <c r="C308" s="13">
        <f t="shared" si="3519"/>
        <v>0</v>
      </c>
      <c r="D308" s="2">
        <f t="shared" si="3520"/>
        <v>0</v>
      </c>
      <c r="E308" s="15">
        <f t="shared" si="3490"/>
        <v>0</v>
      </c>
      <c r="F308" s="15">
        <f t="shared" si="3819"/>
        <v>0</v>
      </c>
      <c r="G308" s="21">
        <f t="shared" si="3820"/>
        <v>0</v>
      </c>
      <c r="H308" s="19">
        <f>'rent cash flow (do not modify)'!D307</f>
        <v>37000</v>
      </c>
      <c r="I308" s="22">
        <f>'rent cash flow (do not modify)'!E307</f>
        <v>37000</v>
      </c>
      <c r="J308" s="21">
        <f t="shared" si="3506"/>
        <v>6412.1599750861706</v>
      </c>
      <c r="K308" s="15">
        <f t="shared" si="3521"/>
        <v>416.66666666666669</v>
      </c>
      <c r="L308" s="15">
        <f t="shared" si="3522"/>
        <v>83.333333333333329</v>
      </c>
      <c r="M308" s="16">
        <f t="shared" si="3523"/>
        <v>166.66666666666666</v>
      </c>
      <c r="N308" s="15">
        <f t="shared" si="3524"/>
        <v>83.333333333333329</v>
      </c>
      <c r="O308" s="7">
        <f t="shared" si="3821"/>
        <v>10999.999999999998</v>
      </c>
      <c r="P308" s="15">
        <f t="shared" si="3491"/>
        <v>28966</v>
      </c>
      <c r="Q308" s="21">
        <f t="shared" si="3492"/>
        <v>21803.840024913829</v>
      </c>
      <c r="R308" s="4"/>
      <c r="S308" s="6">
        <f t="shared" si="3525"/>
        <v>9460.5833333333412</v>
      </c>
      <c r="T308" s="10"/>
      <c r="U308" s="6">
        <f t="shared" si="3525"/>
        <v>9460.5833333333412</v>
      </c>
      <c r="W308" s="6">
        <f t="shared" si="3525"/>
        <v>9460.5833333333412</v>
      </c>
      <c r="Y308" s="6">
        <f t="shared" si="3526"/>
        <v>9460.5833333333412</v>
      </c>
      <c r="AA308" s="6">
        <f t="shared" ref="AA308:AC308" si="4073">AA307+(365/12)</f>
        <v>9460.5833333333412</v>
      </c>
      <c r="AC308" s="6">
        <f t="shared" si="4073"/>
        <v>9460.5833333333412</v>
      </c>
      <c r="AE308" s="6">
        <f t="shared" ref="AE308:AG308" si="4074">AE307+(365/12)</f>
        <v>9460.5833333333412</v>
      </c>
      <c r="AG308" s="6">
        <f t="shared" si="4074"/>
        <v>9460.5833333333412</v>
      </c>
      <c r="AI308" s="6">
        <f t="shared" ref="AI308:AK308" si="4075">AI307+(365/12)</f>
        <v>9460.5833333333412</v>
      </c>
      <c r="AK308" s="6">
        <f t="shared" si="4075"/>
        <v>9460.5833333333412</v>
      </c>
      <c r="AM308" s="6">
        <f t="shared" ref="AM308:AO308" si="4076">AM307+(365/12)</f>
        <v>9460.5833333333412</v>
      </c>
      <c r="AO308" s="6">
        <f t="shared" si="4076"/>
        <v>9460.5833333333412</v>
      </c>
      <c r="AQ308" s="6">
        <f t="shared" ref="AQ308:AS308" si="4077">AQ307+(365/12)</f>
        <v>9460.5833333333412</v>
      </c>
      <c r="AS308" s="6">
        <f t="shared" si="4077"/>
        <v>9460.5833333333412</v>
      </c>
      <c r="AU308" s="6">
        <f t="shared" ref="AU308:AW308" si="4078">AU307+(365/12)</f>
        <v>9460.5833333333412</v>
      </c>
      <c r="AW308" s="6">
        <f t="shared" si="4078"/>
        <v>9460.5833333333412</v>
      </c>
      <c r="AY308" s="6">
        <f t="shared" ref="AY308:BA308" si="4079">AY307+(365/12)</f>
        <v>9460.5833333333412</v>
      </c>
      <c r="BA308" s="6">
        <f t="shared" si="4079"/>
        <v>9460.5833333333412</v>
      </c>
      <c r="BC308" s="6">
        <f t="shared" ref="BC308:BE308" si="4080">BC307+(365/12)</f>
        <v>9460.5833333333412</v>
      </c>
      <c r="BE308" s="6">
        <f t="shared" si="4080"/>
        <v>9460.5833333333412</v>
      </c>
      <c r="BG308" s="6">
        <f t="shared" ref="BG308:BI308" si="4081">BG307+(365/12)</f>
        <v>9460.5833333333412</v>
      </c>
      <c r="BI308" s="6">
        <f t="shared" si="4081"/>
        <v>9460.5833333333412</v>
      </c>
      <c r="BK308" s="6">
        <f t="shared" ref="BK308:BM308" si="4082">BK307+(365/12)</f>
        <v>9460.5833333333412</v>
      </c>
      <c r="BM308" s="6">
        <f t="shared" si="4082"/>
        <v>9460.5833333333412</v>
      </c>
      <c r="BO308" s="6">
        <f t="shared" ref="BO308:BQ308" si="4083">BO307+(365/12)</f>
        <v>9460.5833333333412</v>
      </c>
      <c r="BQ308" s="6">
        <f t="shared" si="4083"/>
        <v>9460.5833333333412</v>
      </c>
      <c r="BR308" s="11">
        <f t="shared" si="4067"/>
        <v>21803.840024913829</v>
      </c>
      <c r="BS308" s="6">
        <f t="shared" ref="BS308:BU308" si="4084">BS307+(365/12)</f>
        <v>9460.5833333333412</v>
      </c>
      <c r="BT308" s="11">
        <f t="shared" si="4069"/>
        <v>21803.840024913829</v>
      </c>
      <c r="BU308" s="6">
        <f t="shared" si="4084"/>
        <v>9460.5833333333412</v>
      </c>
      <c r="BV308" s="11">
        <f t="shared" si="4070"/>
        <v>21803.840024913829</v>
      </c>
      <c r="BW308" s="6">
        <f t="shared" si="3453"/>
        <v>9460.5833333333412</v>
      </c>
      <c r="BX308" s="11">
        <f t="shared" si="4071"/>
        <v>21803.840024913829</v>
      </c>
      <c r="BY308" s="82">
        <f t="shared" si="3453"/>
        <v>9460.5833333333412</v>
      </c>
      <c r="BZ308" s="11">
        <f t="shared" si="4072"/>
        <v>21803.840024913829</v>
      </c>
      <c r="CA308" s="4"/>
    </row>
    <row r="309" spans="1:79">
      <c r="A309" s="1" t="str">
        <f t="shared" si="3667"/>
        <v/>
      </c>
      <c r="B309" s="1">
        <f t="shared" si="3505"/>
        <v>303</v>
      </c>
      <c r="C309" s="13">
        <f t="shared" si="3519"/>
        <v>0</v>
      </c>
      <c r="D309" s="2">
        <f t="shared" si="3520"/>
        <v>0</v>
      </c>
      <c r="E309" s="15">
        <f t="shared" si="3490"/>
        <v>0</v>
      </c>
      <c r="F309" s="15">
        <f t="shared" si="3819"/>
        <v>0</v>
      </c>
      <c r="G309" s="21">
        <f t="shared" si="3820"/>
        <v>0</v>
      </c>
      <c r="H309" s="19">
        <f>'rent cash flow (do not modify)'!D308</f>
        <v>37000</v>
      </c>
      <c r="I309" s="22">
        <f>'rent cash flow (do not modify)'!E308</f>
        <v>37000</v>
      </c>
      <c r="J309" s="21">
        <f t="shared" si="3506"/>
        <v>6412.1599750861706</v>
      </c>
      <c r="K309" s="15">
        <f t="shared" si="3521"/>
        <v>416.66666666666669</v>
      </c>
      <c r="L309" s="15">
        <f t="shared" si="3522"/>
        <v>83.333333333333329</v>
      </c>
      <c r="M309" s="16">
        <f t="shared" si="3523"/>
        <v>166.66666666666666</v>
      </c>
      <c r="N309" s="15">
        <f t="shared" si="3524"/>
        <v>83.333333333333329</v>
      </c>
      <c r="O309" s="7">
        <f t="shared" si="3821"/>
        <v>10999.999999999998</v>
      </c>
      <c r="P309" s="15">
        <f t="shared" si="3491"/>
        <v>28966</v>
      </c>
      <c r="Q309" s="21">
        <f t="shared" si="3492"/>
        <v>21803.840024913829</v>
      </c>
      <c r="R309" s="4"/>
      <c r="S309" s="6">
        <f t="shared" si="3525"/>
        <v>9491.0000000000073</v>
      </c>
      <c r="T309" s="10"/>
      <c r="U309" s="6">
        <f t="shared" si="3525"/>
        <v>9491.0000000000073</v>
      </c>
      <c r="W309" s="6">
        <f t="shared" si="3525"/>
        <v>9491.0000000000073</v>
      </c>
      <c r="Y309" s="6">
        <f t="shared" si="3526"/>
        <v>9491.0000000000073</v>
      </c>
      <c r="AA309" s="6">
        <f t="shared" ref="AA309:AC309" si="4085">AA308+(365/12)</f>
        <v>9491.0000000000073</v>
      </c>
      <c r="AC309" s="6">
        <f t="shared" si="4085"/>
        <v>9491.0000000000073</v>
      </c>
      <c r="AE309" s="6">
        <f t="shared" ref="AE309:AG309" si="4086">AE308+(365/12)</f>
        <v>9491.0000000000073</v>
      </c>
      <c r="AG309" s="6">
        <f t="shared" si="4086"/>
        <v>9491.0000000000073</v>
      </c>
      <c r="AI309" s="6">
        <f t="shared" ref="AI309:AK309" si="4087">AI308+(365/12)</f>
        <v>9491.0000000000073</v>
      </c>
      <c r="AK309" s="6">
        <f t="shared" si="4087"/>
        <v>9491.0000000000073</v>
      </c>
      <c r="AM309" s="6">
        <f t="shared" ref="AM309:AO309" si="4088">AM308+(365/12)</f>
        <v>9491.0000000000073</v>
      </c>
      <c r="AO309" s="6">
        <f t="shared" si="4088"/>
        <v>9491.0000000000073</v>
      </c>
      <c r="AQ309" s="6">
        <f t="shared" ref="AQ309:AS309" si="4089">AQ308+(365/12)</f>
        <v>9491.0000000000073</v>
      </c>
      <c r="AS309" s="6">
        <f t="shared" si="4089"/>
        <v>9491.0000000000073</v>
      </c>
      <c r="AU309" s="6">
        <f t="shared" ref="AU309:AW309" si="4090">AU308+(365/12)</f>
        <v>9491.0000000000073</v>
      </c>
      <c r="AW309" s="6">
        <f t="shared" si="4090"/>
        <v>9491.0000000000073</v>
      </c>
      <c r="AY309" s="6">
        <f t="shared" ref="AY309:BA309" si="4091">AY308+(365/12)</f>
        <v>9491.0000000000073</v>
      </c>
      <c r="BA309" s="6">
        <f t="shared" si="4091"/>
        <v>9491.0000000000073</v>
      </c>
      <c r="BC309" s="6">
        <f t="shared" ref="BC309:BE309" si="4092">BC308+(365/12)</f>
        <v>9491.0000000000073</v>
      </c>
      <c r="BE309" s="6">
        <f t="shared" si="4092"/>
        <v>9491.0000000000073</v>
      </c>
      <c r="BG309" s="6">
        <f t="shared" ref="BG309:BI309" si="4093">BG308+(365/12)</f>
        <v>9491.0000000000073</v>
      </c>
      <c r="BI309" s="6">
        <f t="shared" si="4093"/>
        <v>9491.0000000000073</v>
      </c>
      <c r="BK309" s="6">
        <f t="shared" ref="BK309:BM309" si="4094">BK308+(365/12)</f>
        <v>9491.0000000000073</v>
      </c>
      <c r="BM309" s="6">
        <f t="shared" si="4094"/>
        <v>9491.0000000000073</v>
      </c>
      <c r="BO309" s="6">
        <f t="shared" ref="BO309:BQ309" si="4095">BO308+(365/12)</f>
        <v>9491.0000000000073</v>
      </c>
      <c r="BQ309" s="6">
        <f t="shared" si="4095"/>
        <v>9491.0000000000073</v>
      </c>
      <c r="BR309" s="11">
        <f t="shared" si="4067"/>
        <v>21803.840024913829</v>
      </c>
      <c r="BS309" s="6">
        <f t="shared" ref="BS309:BU309" si="4096">BS308+(365/12)</f>
        <v>9491.0000000000073</v>
      </c>
      <c r="BT309" s="11">
        <f t="shared" si="4069"/>
        <v>21803.840024913829</v>
      </c>
      <c r="BU309" s="6">
        <f t="shared" si="4096"/>
        <v>9491.0000000000073</v>
      </c>
      <c r="BV309" s="11">
        <f t="shared" si="4070"/>
        <v>21803.840024913829</v>
      </c>
      <c r="BW309" s="6">
        <f t="shared" si="3453"/>
        <v>9491.0000000000073</v>
      </c>
      <c r="BX309" s="11">
        <f t="shared" si="4071"/>
        <v>21803.840024913829</v>
      </c>
      <c r="BY309" s="82">
        <f t="shared" si="3453"/>
        <v>9491.0000000000073</v>
      </c>
      <c r="BZ309" s="11">
        <f t="shared" si="4072"/>
        <v>21803.840024913829</v>
      </c>
      <c r="CA309" s="4"/>
    </row>
    <row r="310" spans="1:79">
      <c r="A310" s="1" t="str">
        <f t="shared" si="3667"/>
        <v/>
      </c>
      <c r="B310" s="1">
        <f t="shared" si="3505"/>
        <v>304</v>
      </c>
      <c r="C310" s="13">
        <f t="shared" si="3519"/>
        <v>0</v>
      </c>
      <c r="D310" s="2">
        <f t="shared" si="3520"/>
        <v>0</v>
      </c>
      <c r="E310" s="15">
        <f t="shared" si="3490"/>
        <v>0</v>
      </c>
      <c r="F310" s="15">
        <f t="shared" si="3819"/>
        <v>0</v>
      </c>
      <c r="G310" s="21">
        <f t="shared" si="3820"/>
        <v>0</v>
      </c>
      <c r="H310" s="19">
        <f>'rent cash flow (do not modify)'!D309</f>
        <v>37000</v>
      </c>
      <c r="I310" s="22">
        <f>'rent cash flow (do not modify)'!E309</f>
        <v>37000</v>
      </c>
      <c r="J310" s="21">
        <f t="shared" si="3506"/>
        <v>6412.1599750861706</v>
      </c>
      <c r="K310" s="15">
        <f t="shared" si="3521"/>
        <v>416.66666666666669</v>
      </c>
      <c r="L310" s="15">
        <f t="shared" si="3522"/>
        <v>83.333333333333329</v>
      </c>
      <c r="M310" s="16">
        <f t="shared" si="3523"/>
        <v>166.66666666666666</v>
      </c>
      <c r="N310" s="15">
        <f t="shared" si="3524"/>
        <v>83.333333333333329</v>
      </c>
      <c r="O310" s="7">
        <f t="shared" si="3821"/>
        <v>10999.999999999998</v>
      </c>
      <c r="P310" s="15">
        <f t="shared" si="3491"/>
        <v>28966</v>
      </c>
      <c r="Q310" s="21">
        <f t="shared" si="3492"/>
        <v>21803.840024913829</v>
      </c>
      <c r="R310" s="4"/>
      <c r="S310" s="6">
        <f t="shared" si="3525"/>
        <v>9521.4166666666733</v>
      </c>
      <c r="T310" s="10"/>
      <c r="U310" s="6">
        <f t="shared" si="3525"/>
        <v>9521.4166666666733</v>
      </c>
      <c r="W310" s="6">
        <f t="shared" si="3525"/>
        <v>9521.4166666666733</v>
      </c>
      <c r="Y310" s="6">
        <f t="shared" si="3526"/>
        <v>9521.4166666666733</v>
      </c>
      <c r="AA310" s="6">
        <f t="shared" ref="AA310:AC310" si="4097">AA309+(365/12)</f>
        <v>9521.4166666666733</v>
      </c>
      <c r="AC310" s="6">
        <f t="shared" si="4097"/>
        <v>9521.4166666666733</v>
      </c>
      <c r="AE310" s="6">
        <f t="shared" ref="AE310:AG310" si="4098">AE309+(365/12)</f>
        <v>9521.4166666666733</v>
      </c>
      <c r="AG310" s="6">
        <f t="shared" si="4098"/>
        <v>9521.4166666666733</v>
      </c>
      <c r="AI310" s="6">
        <f t="shared" ref="AI310:AK310" si="4099">AI309+(365/12)</f>
        <v>9521.4166666666733</v>
      </c>
      <c r="AK310" s="6">
        <f t="shared" si="4099"/>
        <v>9521.4166666666733</v>
      </c>
      <c r="AM310" s="6">
        <f t="shared" ref="AM310:AO310" si="4100">AM309+(365/12)</f>
        <v>9521.4166666666733</v>
      </c>
      <c r="AO310" s="6">
        <f t="shared" si="4100"/>
        <v>9521.4166666666733</v>
      </c>
      <c r="AQ310" s="6">
        <f t="shared" ref="AQ310:AS310" si="4101">AQ309+(365/12)</f>
        <v>9521.4166666666733</v>
      </c>
      <c r="AS310" s="6">
        <f t="shared" si="4101"/>
        <v>9521.4166666666733</v>
      </c>
      <c r="AU310" s="6">
        <f t="shared" ref="AU310:AW310" si="4102">AU309+(365/12)</f>
        <v>9521.4166666666733</v>
      </c>
      <c r="AW310" s="6">
        <f t="shared" si="4102"/>
        <v>9521.4166666666733</v>
      </c>
      <c r="AY310" s="6">
        <f t="shared" ref="AY310:BA310" si="4103">AY309+(365/12)</f>
        <v>9521.4166666666733</v>
      </c>
      <c r="BA310" s="6">
        <f t="shared" si="4103"/>
        <v>9521.4166666666733</v>
      </c>
      <c r="BC310" s="6">
        <f t="shared" ref="BC310:BE310" si="4104">BC309+(365/12)</f>
        <v>9521.4166666666733</v>
      </c>
      <c r="BE310" s="6">
        <f t="shared" si="4104"/>
        <v>9521.4166666666733</v>
      </c>
      <c r="BG310" s="6">
        <f t="shared" ref="BG310:BI310" si="4105">BG309+(365/12)</f>
        <v>9521.4166666666733</v>
      </c>
      <c r="BI310" s="6">
        <f t="shared" si="4105"/>
        <v>9521.4166666666733</v>
      </c>
      <c r="BK310" s="6">
        <f t="shared" ref="BK310:BM310" si="4106">BK309+(365/12)</f>
        <v>9521.4166666666733</v>
      </c>
      <c r="BM310" s="6">
        <f t="shared" si="4106"/>
        <v>9521.4166666666733</v>
      </c>
      <c r="BO310" s="6">
        <f t="shared" ref="BO310:BQ310" si="4107">BO309+(365/12)</f>
        <v>9521.4166666666733</v>
      </c>
      <c r="BQ310" s="6">
        <f t="shared" si="4107"/>
        <v>9521.4166666666733</v>
      </c>
      <c r="BR310" s="11">
        <f t="shared" si="4067"/>
        <v>21803.840024913829</v>
      </c>
      <c r="BS310" s="6">
        <f t="shared" ref="BS310:BU310" si="4108">BS309+(365/12)</f>
        <v>9521.4166666666733</v>
      </c>
      <c r="BT310" s="11">
        <f t="shared" si="4069"/>
        <v>21803.840024913829</v>
      </c>
      <c r="BU310" s="6">
        <f t="shared" si="4108"/>
        <v>9521.4166666666733</v>
      </c>
      <c r="BV310" s="11">
        <f t="shared" si="4070"/>
        <v>21803.840024913829</v>
      </c>
      <c r="BW310" s="6">
        <f t="shared" si="3453"/>
        <v>9521.4166666666733</v>
      </c>
      <c r="BX310" s="11">
        <f t="shared" si="4071"/>
        <v>21803.840024913829</v>
      </c>
      <c r="BY310" s="82">
        <f t="shared" si="3453"/>
        <v>9521.4166666666733</v>
      </c>
      <c r="BZ310" s="11">
        <f t="shared" si="4072"/>
        <v>21803.840024913829</v>
      </c>
      <c r="CA310" s="4"/>
    </row>
    <row r="311" spans="1:79">
      <c r="A311" s="1" t="str">
        <f t="shared" si="3667"/>
        <v/>
      </c>
      <c r="B311" s="1">
        <f t="shared" si="3505"/>
        <v>305</v>
      </c>
      <c r="C311" s="13">
        <f t="shared" si="3519"/>
        <v>0</v>
      </c>
      <c r="D311" s="2">
        <f t="shared" si="3520"/>
        <v>0</v>
      </c>
      <c r="E311" s="15">
        <f t="shared" si="3490"/>
        <v>0</v>
      </c>
      <c r="F311" s="15">
        <f t="shared" si="3819"/>
        <v>0</v>
      </c>
      <c r="G311" s="21">
        <f t="shared" si="3820"/>
        <v>0</v>
      </c>
      <c r="H311" s="19">
        <f>'rent cash flow (do not modify)'!D310</f>
        <v>37000</v>
      </c>
      <c r="I311" s="22">
        <f>'rent cash flow (do not modify)'!E310</f>
        <v>37000</v>
      </c>
      <c r="J311" s="21">
        <f t="shared" si="3506"/>
        <v>6412.1599750861706</v>
      </c>
      <c r="K311" s="15">
        <f t="shared" si="3521"/>
        <v>416.66666666666669</v>
      </c>
      <c r="L311" s="15">
        <f t="shared" si="3522"/>
        <v>83.333333333333329</v>
      </c>
      <c r="M311" s="16">
        <f t="shared" si="3523"/>
        <v>166.66666666666666</v>
      </c>
      <c r="N311" s="15">
        <f t="shared" si="3524"/>
        <v>83.333333333333329</v>
      </c>
      <c r="O311" s="7">
        <f t="shared" si="3821"/>
        <v>10999.999999999998</v>
      </c>
      <c r="P311" s="15">
        <f t="shared" si="3491"/>
        <v>28966</v>
      </c>
      <c r="Q311" s="21">
        <f t="shared" si="3492"/>
        <v>21803.840024913829</v>
      </c>
      <c r="R311" s="4"/>
      <c r="S311" s="6">
        <f t="shared" si="3525"/>
        <v>9551.8333333333394</v>
      </c>
      <c r="T311" s="10"/>
      <c r="U311" s="6">
        <f t="shared" si="3525"/>
        <v>9551.8333333333394</v>
      </c>
      <c r="W311" s="6">
        <f t="shared" si="3525"/>
        <v>9551.8333333333394</v>
      </c>
      <c r="Y311" s="6">
        <f t="shared" si="3526"/>
        <v>9551.8333333333394</v>
      </c>
      <c r="AA311" s="6">
        <f t="shared" ref="AA311:AC311" si="4109">AA310+(365/12)</f>
        <v>9551.8333333333394</v>
      </c>
      <c r="AC311" s="6">
        <f t="shared" si="4109"/>
        <v>9551.8333333333394</v>
      </c>
      <c r="AE311" s="6">
        <f t="shared" ref="AE311:AG311" si="4110">AE310+(365/12)</f>
        <v>9551.8333333333394</v>
      </c>
      <c r="AG311" s="6">
        <f t="shared" si="4110"/>
        <v>9551.8333333333394</v>
      </c>
      <c r="AI311" s="6">
        <f t="shared" ref="AI311:AK311" si="4111">AI310+(365/12)</f>
        <v>9551.8333333333394</v>
      </c>
      <c r="AK311" s="6">
        <f t="shared" si="4111"/>
        <v>9551.8333333333394</v>
      </c>
      <c r="AM311" s="6">
        <f t="shared" ref="AM311:AO311" si="4112">AM310+(365/12)</f>
        <v>9551.8333333333394</v>
      </c>
      <c r="AO311" s="6">
        <f t="shared" si="4112"/>
        <v>9551.8333333333394</v>
      </c>
      <c r="AQ311" s="6">
        <f t="shared" ref="AQ311:AS311" si="4113">AQ310+(365/12)</f>
        <v>9551.8333333333394</v>
      </c>
      <c r="AS311" s="6">
        <f t="shared" si="4113"/>
        <v>9551.8333333333394</v>
      </c>
      <c r="AU311" s="6">
        <f t="shared" ref="AU311:AW311" si="4114">AU310+(365/12)</f>
        <v>9551.8333333333394</v>
      </c>
      <c r="AW311" s="6">
        <f t="shared" si="4114"/>
        <v>9551.8333333333394</v>
      </c>
      <c r="AY311" s="6">
        <f t="shared" ref="AY311:BA311" si="4115">AY310+(365/12)</f>
        <v>9551.8333333333394</v>
      </c>
      <c r="BA311" s="6">
        <f t="shared" si="4115"/>
        <v>9551.8333333333394</v>
      </c>
      <c r="BC311" s="6">
        <f t="shared" ref="BC311:BE311" si="4116">BC310+(365/12)</f>
        <v>9551.8333333333394</v>
      </c>
      <c r="BE311" s="6">
        <f t="shared" si="4116"/>
        <v>9551.8333333333394</v>
      </c>
      <c r="BG311" s="6">
        <f t="shared" ref="BG311:BI311" si="4117">BG310+(365/12)</f>
        <v>9551.8333333333394</v>
      </c>
      <c r="BI311" s="6">
        <f t="shared" si="4117"/>
        <v>9551.8333333333394</v>
      </c>
      <c r="BK311" s="6">
        <f t="shared" ref="BK311:BM311" si="4118">BK310+(365/12)</f>
        <v>9551.8333333333394</v>
      </c>
      <c r="BM311" s="6">
        <f t="shared" si="4118"/>
        <v>9551.8333333333394</v>
      </c>
      <c r="BO311" s="6">
        <f t="shared" ref="BO311:BQ311" si="4119">BO310+(365/12)</f>
        <v>9551.8333333333394</v>
      </c>
      <c r="BQ311" s="6">
        <f t="shared" si="4119"/>
        <v>9551.8333333333394</v>
      </c>
      <c r="BR311" s="11">
        <f t="shared" si="4067"/>
        <v>21803.840024913829</v>
      </c>
      <c r="BS311" s="6">
        <f t="shared" ref="BS311:BU311" si="4120">BS310+(365/12)</f>
        <v>9551.8333333333394</v>
      </c>
      <c r="BT311" s="11">
        <f t="shared" si="4069"/>
        <v>21803.840024913829</v>
      </c>
      <c r="BU311" s="6">
        <f t="shared" si="4120"/>
        <v>9551.8333333333394</v>
      </c>
      <c r="BV311" s="11">
        <f t="shared" si="4070"/>
        <v>21803.840024913829</v>
      </c>
      <c r="BW311" s="6">
        <f t="shared" si="3453"/>
        <v>9551.8333333333394</v>
      </c>
      <c r="BX311" s="11">
        <f t="shared" si="4071"/>
        <v>21803.840024913829</v>
      </c>
      <c r="BY311" s="82">
        <f t="shared" si="3453"/>
        <v>9551.8333333333394</v>
      </c>
      <c r="BZ311" s="11">
        <f t="shared" si="4072"/>
        <v>21803.840024913829</v>
      </c>
      <c r="CA311" s="4"/>
    </row>
    <row r="312" spans="1:79">
      <c r="A312" s="1" t="str">
        <f t="shared" si="3667"/>
        <v/>
      </c>
      <c r="B312" s="1">
        <f t="shared" si="3505"/>
        <v>306</v>
      </c>
      <c r="C312" s="13">
        <f t="shared" si="3519"/>
        <v>0</v>
      </c>
      <c r="D312" s="2">
        <f t="shared" si="3520"/>
        <v>0</v>
      </c>
      <c r="E312" s="15">
        <f t="shared" si="3490"/>
        <v>0</v>
      </c>
      <c r="F312" s="15">
        <f t="shared" si="3819"/>
        <v>0</v>
      </c>
      <c r="G312" s="21">
        <f t="shared" si="3820"/>
        <v>0</v>
      </c>
      <c r="H312" s="19">
        <f>'rent cash flow (do not modify)'!D311</f>
        <v>37000</v>
      </c>
      <c r="I312" s="22">
        <f>'rent cash flow (do not modify)'!E311</f>
        <v>37000</v>
      </c>
      <c r="J312" s="21">
        <f t="shared" si="3506"/>
        <v>6412.1599750861706</v>
      </c>
      <c r="K312" s="15">
        <f t="shared" si="3521"/>
        <v>416.66666666666669</v>
      </c>
      <c r="L312" s="15">
        <f t="shared" si="3522"/>
        <v>83.333333333333329</v>
      </c>
      <c r="M312" s="16">
        <f t="shared" si="3523"/>
        <v>166.66666666666666</v>
      </c>
      <c r="N312" s="15">
        <f t="shared" si="3524"/>
        <v>83.333333333333329</v>
      </c>
      <c r="O312" s="7">
        <f t="shared" si="3821"/>
        <v>10999.999999999998</v>
      </c>
      <c r="P312" s="15">
        <f t="shared" si="3491"/>
        <v>28966</v>
      </c>
      <c r="Q312" s="21">
        <f t="shared" si="3492"/>
        <v>21803.840024913829</v>
      </c>
      <c r="R312" s="4"/>
      <c r="S312" s="6">
        <f t="shared" si="3525"/>
        <v>9582.2500000000055</v>
      </c>
      <c r="T312" s="10"/>
      <c r="U312" s="6">
        <f t="shared" si="3525"/>
        <v>9582.2500000000055</v>
      </c>
      <c r="W312" s="6">
        <f t="shared" si="3525"/>
        <v>9582.2500000000055</v>
      </c>
      <c r="Y312" s="6">
        <f t="shared" si="3526"/>
        <v>9582.2500000000055</v>
      </c>
      <c r="AA312" s="6">
        <f t="shared" ref="AA312:AC312" si="4121">AA311+(365/12)</f>
        <v>9582.2500000000055</v>
      </c>
      <c r="AC312" s="6">
        <f t="shared" si="4121"/>
        <v>9582.2500000000055</v>
      </c>
      <c r="AE312" s="6">
        <f t="shared" ref="AE312:AG312" si="4122">AE311+(365/12)</f>
        <v>9582.2500000000055</v>
      </c>
      <c r="AG312" s="6">
        <f t="shared" si="4122"/>
        <v>9582.2500000000055</v>
      </c>
      <c r="AI312" s="6">
        <f t="shared" ref="AI312:AK312" si="4123">AI311+(365/12)</f>
        <v>9582.2500000000055</v>
      </c>
      <c r="AK312" s="6">
        <f t="shared" si="4123"/>
        <v>9582.2500000000055</v>
      </c>
      <c r="AM312" s="6">
        <f t="shared" ref="AM312:AO312" si="4124">AM311+(365/12)</f>
        <v>9582.2500000000055</v>
      </c>
      <c r="AO312" s="6">
        <f t="shared" si="4124"/>
        <v>9582.2500000000055</v>
      </c>
      <c r="AQ312" s="6">
        <f t="shared" ref="AQ312:AS312" si="4125">AQ311+(365/12)</f>
        <v>9582.2500000000055</v>
      </c>
      <c r="AS312" s="6">
        <f t="shared" si="4125"/>
        <v>9582.2500000000055</v>
      </c>
      <c r="AU312" s="6">
        <f t="shared" ref="AU312:AW312" si="4126">AU311+(365/12)</f>
        <v>9582.2500000000055</v>
      </c>
      <c r="AW312" s="6">
        <f t="shared" si="4126"/>
        <v>9582.2500000000055</v>
      </c>
      <c r="AY312" s="6">
        <f t="shared" ref="AY312:BA312" si="4127">AY311+(365/12)</f>
        <v>9582.2500000000055</v>
      </c>
      <c r="BA312" s="6">
        <f t="shared" si="4127"/>
        <v>9582.2500000000055</v>
      </c>
      <c r="BC312" s="6">
        <f t="shared" ref="BC312:BE312" si="4128">BC311+(365/12)</f>
        <v>9582.2500000000055</v>
      </c>
      <c r="BE312" s="6">
        <f t="shared" si="4128"/>
        <v>9582.2500000000055</v>
      </c>
      <c r="BG312" s="6">
        <f t="shared" ref="BG312:BI312" si="4129">BG311+(365/12)</f>
        <v>9582.2500000000055</v>
      </c>
      <c r="BI312" s="6">
        <f t="shared" si="4129"/>
        <v>9582.2500000000055</v>
      </c>
      <c r="BK312" s="6">
        <f t="shared" ref="BK312:BM312" si="4130">BK311+(365/12)</f>
        <v>9582.2500000000055</v>
      </c>
      <c r="BM312" s="6">
        <f t="shared" si="4130"/>
        <v>9582.2500000000055</v>
      </c>
      <c r="BO312" s="6">
        <f t="shared" ref="BO312:BQ312" si="4131">BO311+(365/12)</f>
        <v>9582.2500000000055</v>
      </c>
      <c r="BQ312" s="6">
        <f t="shared" si="4131"/>
        <v>9582.2500000000055</v>
      </c>
      <c r="BR312" s="11">
        <f t="shared" si="4067"/>
        <v>21803.840024913829</v>
      </c>
      <c r="BS312" s="6">
        <f t="shared" ref="BS312:BU312" si="4132">BS311+(365/12)</f>
        <v>9582.2500000000055</v>
      </c>
      <c r="BT312" s="11">
        <f t="shared" si="4069"/>
        <v>21803.840024913829</v>
      </c>
      <c r="BU312" s="6">
        <f t="shared" si="4132"/>
        <v>9582.2500000000055</v>
      </c>
      <c r="BV312" s="11">
        <f t="shared" si="4070"/>
        <v>21803.840024913829</v>
      </c>
      <c r="BW312" s="6">
        <f t="shared" si="3453"/>
        <v>9582.2500000000055</v>
      </c>
      <c r="BX312" s="11">
        <f t="shared" si="4071"/>
        <v>21803.840024913829</v>
      </c>
      <c r="BY312" s="82">
        <f t="shared" si="3453"/>
        <v>9582.2500000000055</v>
      </c>
      <c r="BZ312" s="11">
        <f t="shared" si="4072"/>
        <v>21803.840024913829</v>
      </c>
      <c r="CA312" s="4"/>
    </row>
    <row r="313" spans="1:79">
      <c r="A313" s="1" t="str">
        <f t="shared" si="3667"/>
        <v/>
      </c>
      <c r="B313" s="1">
        <f t="shared" si="3505"/>
        <v>307</v>
      </c>
      <c r="C313" s="13">
        <f t="shared" si="3519"/>
        <v>0</v>
      </c>
      <c r="D313" s="2">
        <f t="shared" si="3520"/>
        <v>0</v>
      </c>
      <c r="E313" s="15">
        <f t="shared" si="3490"/>
        <v>0</v>
      </c>
      <c r="F313" s="15">
        <f t="shared" si="3819"/>
        <v>0</v>
      </c>
      <c r="G313" s="21">
        <f t="shared" si="3820"/>
        <v>0</v>
      </c>
      <c r="H313" s="19">
        <f>'rent cash flow (do not modify)'!D312</f>
        <v>37000</v>
      </c>
      <c r="I313" s="22">
        <f>'rent cash flow (do not modify)'!E312</f>
        <v>37000</v>
      </c>
      <c r="J313" s="21">
        <f t="shared" si="3506"/>
        <v>6412.1599750861706</v>
      </c>
      <c r="K313" s="15">
        <f t="shared" si="3521"/>
        <v>416.66666666666669</v>
      </c>
      <c r="L313" s="15">
        <f t="shared" si="3522"/>
        <v>83.333333333333329</v>
      </c>
      <c r="M313" s="16">
        <f t="shared" si="3523"/>
        <v>166.66666666666666</v>
      </c>
      <c r="N313" s="15">
        <f t="shared" si="3524"/>
        <v>83.333333333333329</v>
      </c>
      <c r="O313" s="7">
        <f t="shared" si="3821"/>
        <v>10999.999999999998</v>
      </c>
      <c r="P313" s="15">
        <f t="shared" si="3491"/>
        <v>28966</v>
      </c>
      <c r="Q313" s="21">
        <f t="shared" si="3492"/>
        <v>21803.840024913829</v>
      </c>
      <c r="R313" s="4"/>
      <c r="S313" s="6">
        <f t="shared" si="3525"/>
        <v>9612.6666666666715</v>
      </c>
      <c r="T313" s="10"/>
      <c r="U313" s="6">
        <f t="shared" si="3525"/>
        <v>9612.6666666666715</v>
      </c>
      <c r="W313" s="6">
        <f t="shared" si="3525"/>
        <v>9612.6666666666715</v>
      </c>
      <c r="Y313" s="6">
        <f t="shared" si="3526"/>
        <v>9612.6666666666715</v>
      </c>
      <c r="AA313" s="6">
        <f t="shared" ref="AA313:AC313" si="4133">AA312+(365/12)</f>
        <v>9612.6666666666715</v>
      </c>
      <c r="AC313" s="6">
        <f t="shared" si="4133"/>
        <v>9612.6666666666715</v>
      </c>
      <c r="AE313" s="6">
        <f t="shared" ref="AE313:AG313" si="4134">AE312+(365/12)</f>
        <v>9612.6666666666715</v>
      </c>
      <c r="AG313" s="6">
        <f t="shared" si="4134"/>
        <v>9612.6666666666715</v>
      </c>
      <c r="AI313" s="6">
        <f t="shared" ref="AI313:AK313" si="4135">AI312+(365/12)</f>
        <v>9612.6666666666715</v>
      </c>
      <c r="AK313" s="6">
        <f t="shared" si="4135"/>
        <v>9612.6666666666715</v>
      </c>
      <c r="AM313" s="6">
        <f t="shared" ref="AM313:AO313" si="4136">AM312+(365/12)</f>
        <v>9612.6666666666715</v>
      </c>
      <c r="AO313" s="6">
        <f t="shared" si="4136"/>
        <v>9612.6666666666715</v>
      </c>
      <c r="AQ313" s="6">
        <f t="shared" ref="AQ313:AS313" si="4137">AQ312+(365/12)</f>
        <v>9612.6666666666715</v>
      </c>
      <c r="AS313" s="6">
        <f t="shared" si="4137"/>
        <v>9612.6666666666715</v>
      </c>
      <c r="AU313" s="6">
        <f t="shared" ref="AU313:AW313" si="4138">AU312+(365/12)</f>
        <v>9612.6666666666715</v>
      </c>
      <c r="AW313" s="6">
        <f t="shared" si="4138"/>
        <v>9612.6666666666715</v>
      </c>
      <c r="AY313" s="6">
        <f t="shared" ref="AY313:BA313" si="4139">AY312+(365/12)</f>
        <v>9612.6666666666715</v>
      </c>
      <c r="BA313" s="6">
        <f t="shared" si="4139"/>
        <v>9612.6666666666715</v>
      </c>
      <c r="BC313" s="6">
        <f t="shared" ref="BC313:BE313" si="4140">BC312+(365/12)</f>
        <v>9612.6666666666715</v>
      </c>
      <c r="BE313" s="6">
        <f t="shared" si="4140"/>
        <v>9612.6666666666715</v>
      </c>
      <c r="BG313" s="6">
        <f t="shared" ref="BG313:BI313" si="4141">BG312+(365/12)</f>
        <v>9612.6666666666715</v>
      </c>
      <c r="BI313" s="6">
        <f t="shared" si="4141"/>
        <v>9612.6666666666715</v>
      </c>
      <c r="BK313" s="6">
        <f t="shared" ref="BK313:BM313" si="4142">BK312+(365/12)</f>
        <v>9612.6666666666715</v>
      </c>
      <c r="BM313" s="6">
        <f t="shared" si="4142"/>
        <v>9612.6666666666715</v>
      </c>
      <c r="BO313" s="6">
        <f t="shared" ref="BO313:BQ313" si="4143">BO312+(365/12)</f>
        <v>9612.6666666666715</v>
      </c>
      <c r="BQ313" s="6">
        <f t="shared" si="4143"/>
        <v>9612.6666666666715</v>
      </c>
      <c r="BR313" s="11">
        <f t="shared" si="4067"/>
        <v>21803.840024913829</v>
      </c>
      <c r="BS313" s="6">
        <f t="shared" ref="BS313:BU313" si="4144">BS312+(365/12)</f>
        <v>9612.6666666666715</v>
      </c>
      <c r="BT313" s="11">
        <f t="shared" si="4069"/>
        <v>21803.840024913829</v>
      </c>
      <c r="BU313" s="6">
        <f t="shared" si="4144"/>
        <v>9612.6666666666715</v>
      </c>
      <c r="BV313" s="11">
        <f t="shared" si="4070"/>
        <v>21803.840024913829</v>
      </c>
      <c r="BW313" s="6">
        <f t="shared" si="3453"/>
        <v>9612.6666666666715</v>
      </c>
      <c r="BX313" s="11">
        <f t="shared" si="4071"/>
        <v>21803.840024913829</v>
      </c>
      <c r="BY313" s="82">
        <f t="shared" si="3453"/>
        <v>9612.6666666666715</v>
      </c>
      <c r="BZ313" s="11">
        <f t="shared" si="4072"/>
        <v>21803.840024913829</v>
      </c>
      <c r="CA313" s="4"/>
    </row>
    <row r="314" spans="1:79">
      <c r="A314" s="1" t="str">
        <f t="shared" si="3667"/>
        <v/>
      </c>
      <c r="B314" s="1">
        <f t="shared" si="3505"/>
        <v>308</v>
      </c>
      <c r="C314" s="13">
        <f t="shared" si="3519"/>
        <v>0</v>
      </c>
      <c r="D314" s="2">
        <f t="shared" si="3520"/>
        <v>0</v>
      </c>
      <c r="E314" s="15">
        <f t="shared" si="3490"/>
        <v>0</v>
      </c>
      <c r="F314" s="15">
        <f t="shared" si="3819"/>
        <v>0</v>
      </c>
      <c r="G314" s="21">
        <f t="shared" si="3820"/>
        <v>0</v>
      </c>
      <c r="H314" s="19">
        <f>'rent cash flow (do not modify)'!D313</f>
        <v>37000</v>
      </c>
      <c r="I314" s="22">
        <f>'rent cash flow (do not modify)'!E313</f>
        <v>37000</v>
      </c>
      <c r="J314" s="21">
        <f t="shared" si="3506"/>
        <v>6412.1599750861706</v>
      </c>
      <c r="K314" s="15">
        <f t="shared" si="3521"/>
        <v>416.66666666666669</v>
      </c>
      <c r="L314" s="15">
        <f t="shared" si="3522"/>
        <v>83.333333333333329</v>
      </c>
      <c r="M314" s="16">
        <f t="shared" si="3523"/>
        <v>166.66666666666666</v>
      </c>
      <c r="N314" s="15">
        <f t="shared" si="3524"/>
        <v>83.333333333333329</v>
      </c>
      <c r="O314" s="7">
        <f t="shared" si="3821"/>
        <v>10999.999999999998</v>
      </c>
      <c r="P314" s="15">
        <f t="shared" si="3491"/>
        <v>28966</v>
      </c>
      <c r="Q314" s="21">
        <f t="shared" si="3492"/>
        <v>21803.840024913829</v>
      </c>
      <c r="R314" s="4"/>
      <c r="S314" s="6">
        <f t="shared" si="3525"/>
        <v>9643.0833333333376</v>
      </c>
      <c r="T314" s="10"/>
      <c r="U314" s="6">
        <f t="shared" si="3525"/>
        <v>9643.0833333333376</v>
      </c>
      <c r="W314" s="6">
        <f t="shared" si="3525"/>
        <v>9643.0833333333376</v>
      </c>
      <c r="Y314" s="6">
        <f t="shared" si="3526"/>
        <v>9643.0833333333376</v>
      </c>
      <c r="AA314" s="6">
        <f t="shared" ref="AA314:AC314" si="4145">AA313+(365/12)</f>
        <v>9643.0833333333376</v>
      </c>
      <c r="AC314" s="6">
        <f t="shared" si="4145"/>
        <v>9643.0833333333376</v>
      </c>
      <c r="AE314" s="6">
        <f t="shared" ref="AE314:AG314" si="4146">AE313+(365/12)</f>
        <v>9643.0833333333376</v>
      </c>
      <c r="AG314" s="6">
        <f t="shared" si="4146"/>
        <v>9643.0833333333376</v>
      </c>
      <c r="AI314" s="6">
        <f t="shared" ref="AI314:AK314" si="4147">AI313+(365/12)</f>
        <v>9643.0833333333376</v>
      </c>
      <c r="AK314" s="6">
        <f t="shared" si="4147"/>
        <v>9643.0833333333376</v>
      </c>
      <c r="AM314" s="6">
        <f t="shared" ref="AM314:AO314" si="4148">AM313+(365/12)</f>
        <v>9643.0833333333376</v>
      </c>
      <c r="AO314" s="6">
        <f t="shared" si="4148"/>
        <v>9643.0833333333376</v>
      </c>
      <c r="AQ314" s="6">
        <f t="shared" ref="AQ314:AS314" si="4149">AQ313+(365/12)</f>
        <v>9643.0833333333376</v>
      </c>
      <c r="AS314" s="6">
        <f t="shared" si="4149"/>
        <v>9643.0833333333376</v>
      </c>
      <c r="AU314" s="6">
        <f t="shared" ref="AU314:AW314" si="4150">AU313+(365/12)</f>
        <v>9643.0833333333376</v>
      </c>
      <c r="AW314" s="6">
        <f t="shared" si="4150"/>
        <v>9643.0833333333376</v>
      </c>
      <c r="AY314" s="6">
        <f t="shared" ref="AY314:BA314" si="4151">AY313+(365/12)</f>
        <v>9643.0833333333376</v>
      </c>
      <c r="BA314" s="6">
        <f t="shared" si="4151"/>
        <v>9643.0833333333376</v>
      </c>
      <c r="BC314" s="6">
        <f t="shared" ref="BC314:BE314" si="4152">BC313+(365/12)</f>
        <v>9643.0833333333376</v>
      </c>
      <c r="BE314" s="6">
        <f t="shared" si="4152"/>
        <v>9643.0833333333376</v>
      </c>
      <c r="BG314" s="6">
        <f t="shared" ref="BG314:BI314" si="4153">BG313+(365/12)</f>
        <v>9643.0833333333376</v>
      </c>
      <c r="BI314" s="6">
        <f t="shared" si="4153"/>
        <v>9643.0833333333376</v>
      </c>
      <c r="BK314" s="6">
        <f t="shared" ref="BK314:BM314" si="4154">BK313+(365/12)</f>
        <v>9643.0833333333376</v>
      </c>
      <c r="BM314" s="6">
        <f t="shared" si="4154"/>
        <v>9643.0833333333376</v>
      </c>
      <c r="BO314" s="6">
        <f t="shared" ref="BO314:BQ314" si="4155">BO313+(365/12)</f>
        <v>9643.0833333333376</v>
      </c>
      <c r="BQ314" s="6">
        <f t="shared" si="4155"/>
        <v>9643.0833333333376</v>
      </c>
      <c r="BR314" s="11">
        <f t="shared" si="4067"/>
        <v>21803.840024913829</v>
      </c>
      <c r="BS314" s="6">
        <f t="shared" ref="BS314:BU314" si="4156">BS313+(365/12)</f>
        <v>9643.0833333333376</v>
      </c>
      <c r="BT314" s="11">
        <f t="shared" si="4069"/>
        <v>21803.840024913829</v>
      </c>
      <c r="BU314" s="6">
        <f t="shared" si="4156"/>
        <v>9643.0833333333376</v>
      </c>
      <c r="BV314" s="11">
        <f t="shared" si="4070"/>
        <v>21803.840024913829</v>
      </c>
      <c r="BW314" s="6">
        <f t="shared" si="3453"/>
        <v>9643.0833333333376</v>
      </c>
      <c r="BX314" s="11">
        <f t="shared" si="4071"/>
        <v>21803.840024913829</v>
      </c>
      <c r="BY314" s="82">
        <f t="shared" si="3453"/>
        <v>9643.0833333333376</v>
      </c>
      <c r="BZ314" s="11">
        <f t="shared" si="4072"/>
        <v>21803.840024913829</v>
      </c>
      <c r="CA314" s="4"/>
    </row>
    <row r="315" spans="1:79">
      <c r="A315" s="1" t="str">
        <f t="shared" si="3667"/>
        <v/>
      </c>
      <c r="B315" s="1">
        <f t="shared" si="3505"/>
        <v>309</v>
      </c>
      <c r="C315" s="13">
        <f t="shared" si="3519"/>
        <v>0</v>
      </c>
      <c r="D315" s="2">
        <f t="shared" si="3520"/>
        <v>0</v>
      </c>
      <c r="E315" s="15">
        <f t="shared" si="3490"/>
        <v>0</v>
      </c>
      <c r="F315" s="15">
        <f t="shared" si="3819"/>
        <v>0</v>
      </c>
      <c r="G315" s="21">
        <f t="shared" si="3820"/>
        <v>0</v>
      </c>
      <c r="H315" s="19">
        <f>'rent cash flow (do not modify)'!D314</f>
        <v>37000</v>
      </c>
      <c r="I315" s="22">
        <f>'rent cash flow (do not modify)'!E314</f>
        <v>37000</v>
      </c>
      <c r="J315" s="21">
        <f t="shared" si="3506"/>
        <v>6412.1599750861706</v>
      </c>
      <c r="K315" s="15">
        <f t="shared" si="3521"/>
        <v>416.66666666666669</v>
      </c>
      <c r="L315" s="15">
        <f t="shared" si="3522"/>
        <v>83.333333333333329</v>
      </c>
      <c r="M315" s="16">
        <f t="shared" si="3523"/>
        <v>166.66666666666666</v>
      </c>
      <c r="N315" s="15">
        <f t="shared" si="3524"/>
        <v>83.333333333333329</v>
      </c>
      <c r="O315" s="7">
        <f t="shared" si="3821"/>
        <v>10999.999999999998</v>
      </c>
      <c r="P315" s="15">
        <f t="shared" si="3491"/>
        <v>28966</v>
      </c>
      <c r="Q315" s="21">
        <f t="shared" si="3492"/>
        <v>21803.840024913829</v>
      </c>
      <c r="R315" s="4"/>
      <c r="S315" s="6">
        <f t="shared" si="3525"/>
        <v>9673.5000000000036</v>
      </c>
      <c r="T315" s="10"/>
      <c r="U315" s="6">
        <f t="shared" si="3525"/>
        <v>9673.5000000000036</v>
      </c>
      <c r="W315" s="6">
        <f t="shared" si="3525"/>
        <v>9673.5000000000036</v>
      </c>
      <c r="Y315" s="6">
        <f t="shared" si="3526"/>
        <v>9673.5000000000036</v>
      </c>
      <c r="AA315" s="6">
        <f t="shared" ref="AA315:AC315" si="4157">AA314+(365/12)</f>
        <v>9673.5000000000036</v>
      </c>
      <c r="AC315" s="6">
        <f t="shared" si="4157"/>
        <v>9673.5000000000036</v>
      </c>
      <c r="AE315" s="6">
        <f t="shared" ref="AE315:AG315" si="4158">AE314+(365/12)</f>
        <v>9673.5000000000036</v>
      </c>
      <c r="AG315" s="6">
        <f t="shared" si="4158"/>
        <v>9673.5000000000036</v>
      </c>
      <c r="AI315" s="6">
        <f t="shared" ref="AI315:AK315" si="4159">AI314+(365/12)</f>
        <v>9673.5000000000036</v>
      </c>
      <c r="AK315" s="6">
        <f t="shared" si="4159"/>
        <v>9673.5000000000036</v>
      </c>
      <c r="AM315" s="6">
        <f t="shared" ref="AM315:AO315" si="4160">AM314+(365/12)</f>
        <v>9673.5000000000036</v>
      </c>
      <c r="AO315" s="6">
        <f t="shared" si="4160"/>
        <v>9673.5000000000036</v>
      </c>
      <c r="AQ315" s="6">
        <f t="shared" ref="AQ315:AS315" si="4161">AQ314+(365/12)</f>
        <v>9673.5000000000036</v>
      </c>
      <c r="AS315" s="6">
        <f t="shared" si="4161"/>
        <v>9673.5000000000036</v>
      </c>
      <c r="AU315" s="6">
        <f t="shared" ref="AU315:AW315" si="4162">AU314+(365/12)</f>
        <v>9673.5000000000036</v>
      </c>
      <c r="AW315" s="6">
        <f t="shared" si="4162"/>
        <v>9673.5000000000036</v>
      </c>
      <c r="AY315" s="6">
        <f t="shared" ref="AY315:BA315" si="4163">AY314+(365/12)</f>
        <v>9673.5000000000036</v>
      </c>
      <c r="BA315" s="6">
        <f t="shared" si="4163"/>
        <v>9673.5000000000036</v>
      </c>
      <c r="BC315" s="6">
        <f t="shared" ref="BC315:BE315" si="4164">BC314+(365/12)</f>
        <v>9673.5000000000036</v>
      </c>
      <c r="BE315" s="6">
        <f t="shared" si="4164"/>
        <v>9673.5000000000036</v>
      </c>
      <c r="BG315" s="6">
        <f t="shared" ref="BG315:BI315" si="4165">BG314+(365/12)</f>
        <v>9673.5000000000036</v>
      </c>
      <c r="BI315" s="6">
        <f t="shared" si="4165"/>
        <v>9673.5000000000036</v>
      </c>
      <c r="BK315" s="6">
        <f t="shared" ref="BK315:BM315" si="4166">BK314+(365/12)</f>
        <v>9673.5000000000036</v>
      </c>
      <c r="BM315" s="6">
        <f t="shared" si="4166"/>
        <v>9673.5000000000036</v>
      </c>
      <c r="BO315" s="6">
        <f t="shared" ref="BO315:BQ315" si="4167">BO314+(365/12)</f>
        <v>9673.5000000000036</v>
      </c>
      <c r="BQ315" s="6">
        <f t="shared" si="4167"/>
        <v>9673.5000000000036</v>
      </c>
      <c r="BR315" s="11">
        <f t="shared" si="4067"/>
        <v>21803.840024913829</v>
      </c>
      <c r="BS315" s="6">
        <f t="shared" ref="BS315:BU315" si="4168">BS314+(365/12)</f>
        <v>9673.5000000000036</v>
      </c>
      <c r="BT315" s="11">
        <f t="shared" si="4069"/>
        <v>21803.840024913829</v>
      </c>
      <c r="BU315" s="6">
        <f t="shared" si="4168"/>
        <v>9673.5000000000036</v>
      </c>
      <c r="BV315" s="11">
        <f t="shared" si="4070"/>
        <v>21803.840024913829</v>
      </c>
      <c r="BW315" s="6">
        <f t="shared" si="3453"/>
        <v>9673.5000000000036</v>
      </c>
      <c r="BX315" s="11">
        <f t="shared" si="4071"/>
        <v>21803.840024913829</v>
      </c>
      <c r="BY315" s="82">
        <f t="shared" si="3453"/>
        <v>9673.5000000000036</v>
      </c>
      <c r="BZ315" s="11">
        <f t="shared" si="4072"/>
        <v>21803.840024913829</v>
      </c>
      <c r="CA315" s="4"/>
    </row>
    <row r="316" spans="1:79">
      <c r="A316" s="1" t="str">
        <f t="shared" si="3667"/>
        <v/>
      </c>
      <c r="B316" s="1">
        <f t="shared" si="3505"/>
        <v>310</v>
      </c>
      <c r="C316" s="13">
        <f t="shared" si="3519"/>
        <v>0</v>
      </c>
      <c r="D316" s="2">
        <f t="shared" si="3520"/>
        <v>0</v>
      </c>
      <c r="E316" s="15">
        <f t="shared" si="3490"/>
        <v>0</v>
      </c>
      <c r="F316" s="15">
        <f t="shared" si="3819"/>
        <v>0</v>
      </c>
      <c r="G316" s="21">
        <f t="shared" si="3820"/>
        <v>0</v>
      </c>
      <c r="H316" s="19">
        <f>'rent cash flow (do not modify)'!D315</f>
        <v>37000</v>
      </c>
      <c r="I316" s="22">
        <f>'rent cash flow (do not modify)'!E315</f>
        <v>37000</v>
      </c>
      <c r="J316" s="21">
        <f t="shared" si="3506"/>
        <v>6412.1599750861706</v>
      </c>
      <c r="K316" s="15">
        <f t="shared" si="3521"/>
        <v>416.66666666666669</v>
      </c>
      <c r="L316" s="15">
        <f t="shared" si="3522"/>
        <v>83.333333333333329</v>
      </c>
      <c r="M316" s="16">
        <f t="shared" si="3523"/>
        <v>166.66666666666666</v>
      </c>
      <c r="N316" s="15">
        <f t="shared" si="3524"/>
        <v>83.333333333333329</v>
      </c>
      <c r="O316" s="7">
        <f t="shared" si="3821"/>
        <v>10999.999999999998</v>
      </c>
      <c r="P316" s="15">
        <f t="shared" si="3491"/>
        <v>28966</v>
      </c>
      <c r="Q316" s="21">
        <f t="shared" si="3492"/>
        <v>21803.840024913829</v>
      </c>
      <c r="R316" s="4"/>
      <c r="S316" s="6">
        <f t="shared" si="3525"/>
        <v>9703.9166666666697</v>
      </c>
      <c r="T316" s="10"/>
      <c r="U316" s="6">
        <f t="shared" si="3525"/>
        <v>9703.9166666666697</v>
      </c>
      <c r="W316" s="6">
        <f t="shared" si="3525"/>
        <v>9703.9166666666697</v>
      </c>
      <c r="Y316" s="6">
        <f t="shared" si="3526"/>
        <v>9703.9166666666697</v>
      </c>
      <c r="AA316" s="6">
        <f t="shared" ref="AA316:AC316" si="4169">AA315+(365/12)</f>
        <v>9703.9166666666697</v>
      </c>
      <c r="AC316" s="6">
        <f t="shared" si="4169"/>
        <v>9703.9166666666697</v>
      </c>
      <c r="AE316" s="6">
        <f t="shared" ref="AE316:AG316" si="4170">AE315+(365/12)</f>
        <v>9703.9166666666697</v>
      </c>
      <c r="AG316" s="6">
        <f t="shared" si="4170"/>
        <v>9703.9166666666697</v>
      </c>
      <c r="AI316" s="6">
        <f t="shared" ref="AI316:AK316" si="4171">AI315+(365/12)</f>
        <v>9703.9166666666697</v>
      </c>
      <c r="AK316" s="6">
        <f t="shared" si="4171"/>
        <v>9703.9166666666697</v>
      </c>
      <c r="AM316" s="6">
        <f t="shared" ref="AM316:AO316" si="4172">AM315+(365/12)</f>
        <v>9703.9166666666697</v>
      </c>
      <c r="AO316" s="6">
        <f t="shared" si="4172"/>
        <v>9703.9166666666697</v>
      </c>
      <c r="AQ316" s="6">
        <f t="shared" ref="AQ316:AS316" si="4173">AQ315+(365/12)</f>
        <v>9703.9166666666697</v>
      </c>
      <c r="AS316" s="6">
        <f t="shared" si="4173"/>
        <v>9703.9166666666697</v>
      </c>
      <c r="AU316" s="6">
        <f t="shared" ref="AU316:AW316" si="4174">AU315+(365/12)</f>
        <v>9703.9166666666697</v>
      </c>
      <c r="AW316" s="6">
        <f t="shared" si="4174"/>
        <v>9703.9166666666697</v>
      </c>
      <c r="AY316" s="6">
        <f t="shared" ref="AY316:BA316" si="4175">AY315+(365/12)</f>
        <v>9703.9166666666697</v>
      </c>
      <c r="BA316" s="6">
        <f t="shared" si="4175"/>
        <v>9703.9166666666697</v>
      </c>
      <c r="BC316" s="6">
        <f t="shared" ref="BC316:BE316" si="4176">BC315+(365/12)</f>
        <v>9703.9166666666697</v>
      </c>
      <c r="BE316" s="6">
        <f t="shared" si="4176"/>
        <v>9703.9166666666697</v>
      </c>
      <c r="BG316" s="6">
        <f t="shared" ref="BG316:BI316" si="4177">BG315+(365/12)</f>
        <v>9703.9166666666697</v>
      </c>
      <c r="BI316" s="6">
        <f t="shared" si="4177"/>
        <v>9703.9166666666697</v>
      </c>
      <c r="BK316" s="6">
        <f t="shared" ref="BK316:BM316" si="4178">BK315+(365/12)</f>
        <v>9703.9166666666697</v>
      </c>
      <c r="BM316" s="6">
        <f t="shared" si="4178"/>
        <v>9703.9166666666697</v>
      </c>
      <c r="BO316" s="6">
        <f t="shared" ref="BO316:BQ316" si="4179">BO315+(365/12)</f>
        <v>9703.9166666666697</v>
      </c>
      <c r="BQ316" s="6">
        <f t="shared" si="4179"/>
        <v>9703.9166666666697</v>
      </c>
      <c r="BR316" s="11">
        <f t="shared" si="4067"/>
        <v>21803.840024913829</v>
      </c>
      <c r="BS316" s="6">
        <f t="shared" ref="BS316:BU316" si="4180">BS315+(365/12)</f>
        <v>9703.9166666666697</v>
      </c>
      <c r="BT316" s="11">
        <f t="shared" si="4069"/>
        <v>21803.840024913829</v>
      </c>
      <c r="BU316" s="6">
        <f t="shared" si="4180"/>
        <v>9703.9166666666697</v>
      </c>
      <c r="BV316" s="11">
        <f t="shared" si="4070"/>
        <v>21803.840024913829</v>
      </c>
      <c r="BW316" s="6">
        <f t="shared" si="3453"/>
        <v>9703.9166666666697</v>
      </c>
      <c r="BX316" s="11">
        <f t="shared" si="4071"/>
        <v>21803.840024913829</v>
      </c>
      <c r="BY316" s="82">
        <f t="shared" si="3453"/>
        <v>9703.9166666666697</v>
      </c>
      <c r="BZ316" s="11">
        <f t="shared" si="4072"/>
        <v>21803.840024913829</v>
      </c>
      <c r="CA316" s="4"/>
    </row>
    <row r="317" spans="1:79">
      <c r="A317" s="1" t="str">
        <f t="shared" si="3667"/>
        <v/>
      </c>
      <c r="B317" s="1">
        <f t="shared" si="3505"/>
        <v>311</v>
      </c>
      <c r="C317" s="13">
        <f t="shared" si="3519"/>
        <v>0</v>
      </c>
      <c r="D317" s="2">
        <f t="shared" si="3520"/>
        <v>0</v>
      </c>
      <c r="E317" s="15">
        <f t="shared" si="3490"/>
        <v>0</v>
      </c>
      <c r="F317" s="15">
        <f t="shared" si="3819"/>
        <v>0</v>
      </c>
      <c r="G317" s="21">
        <f t="shared" si="3820"/>
        <v>0</v>
      </c>
      <c r="H317" s="19">
        <f>'rent cash flow (do not modify)'!D316</f>
        <v>37000</v>
      </c>
      <c r="I317" s="22">
        <f>'rent cash flow (do not modify)'!E316</f>
        <v>37000</v>
      </c>
      <c r="J317" s="21">
        <f t="shared" si="3506"/>
        <v>6412.1599750861706</v>
      </c>
      <c r="K317" s="15">
        <f t="shared" si="3521"/>
        <v>416.66666666666669</v>
      </c>
      <c r="L317" s="15">
        <f t="shared" si="3522"/>
        <v>83.333333333333329</v>
      </c>
      <c r="M317" s="16">
        <f t="shared" si="3523"/>
        <v>166.66666666666666</v>
      </c>
      <c r="N317" s="15">
        <f t="shared" si="3524"/>
        <v>83.333333333333329</v>
      </c>
      <c r="O317" s="7">
        <f t="shared" si="3821"/>
        <v>10999.999999999998</v>
      </c>
      <c r="P317" s="15">
        <f t="shared" si="3491"/>
        <v>28966</v>
      </c>
      <c r="Q317" s="21">
        <f t="shared" si="3492"/>
        <v>21803.840024913829</v>
      </c>
      <c r="R317" s="4"/>
      <c r="S317" s="6">
        <f t="shared" si="3525"/>
        <v>9734.3333333333358</v>
      </c>
      <c r="T317" s="10"/>
      <c r="U317" s="6">
        <f t="shared" si="3525"/>
        <v>9734.3333333333358</v>
      </c>
      <c r="W317" s="6">
        <f t="shared" si="3525"/>
        <v>9734.3333333333358</v>
      </c>
      <c r="Y317" s="6">
        <f t="shared" si="3526"/>
        <v>9734.3333333333358</v>
      </c>
      <c r="AA317" s="6">
        <f t="shared" ref="AA317:AC317" si="4181">AA316+(365/12)</f>
        <v>9734.3333333333358</v>
      </c>
      <c r="AC317" s="6">
        <f t="shared" si="4181"/>
        <v>9734.3333333333358</v>
      </c>
      <c r="AE317" s="6">
        <f t="shared" ref="AE317:AG317" si="4182">AE316+(365/12)</f>
        <v>9734.3333333333358</v>
      </c>
      <c r="AG317" s="6">
        <f t="shared" si="4182"/>
        <v>9734.3333333333358</v>
      </c>
      <c r="AI317" s="6">
        <f t="shared" ref="AI317:AK317" si="4183">AI316+(365/12)</f>
        <v>9734.3333333333358</v>
      </c>
      <c r="AK317" s="6">
        <f t="shared" si="4183"/>
        <v>9734.3333333333358</v>
      </c>
      <c r="AM317" s="6">
        <f t="shared" ref="AM317:AO317" si="4184">AM316+(365/12)</f>
        <v>9734.3333333333358</v>
      </c>
      <c r="AO317" s="6">
        <f t="shared" si="4184"/>
        <v>9734.3333333333358</v>
      </c>
      <c r="AQ317" s="6">
        <f t="shared" ref="AQ317:AS317" si="4185">AQ316+(365/12)</f>
        <v>9734.3333333333358</v>
      </c>
      <c r="AS317" s="6">
        <f t="shared" si="4185"/>
        <v>9734.3333333333358</v>
      </c>
      <c r="AU317" s="6">
        <f t="shared" ref="AU317:AW317" si="4186">AU316+(365/12)</f>
        <v>9734.3333333333358</v>
      </c>
      <c r="AW317" s="6">
        <f t="shared" si="4186"/>
        <v>9734.3333333333358</v>
      </c>
      <c r="AY317" s="6">
        <f t="shared" ref="AY317:BA317" si="4187">AY316+(365/12)</f>
        <v>9734.3333333333358</v>
      </c>
      <c r="BA317" s="6">
        <f t="shared" si="4187"/>
        <v>9734.3333333333358</v>
      </c>
      <c r="BC317" s="6">
        <f t="shared" ref="BC317:BE317" si="4188">BC316+(365/12)</f>
        <v>9734.3333333333358</v>
      </c>
      <c r="BE317" s="6">
        <f t="shared" si="4188"/>
        <v>9734.3333333333358</v>
      </c>
      <c r="BG317" s="6">
        <f t="shared" ref="BG317:BI317" si="4189">BG316+(365/12)</f>
        <v>9734.3333333333358</v>
      </c>
      <c r="BI317" s="6">
        <f t="shared" si="4189"/>
        <v>9734.3333333333358</v>
      </c>
      <c r="BK317" s="6">
        <f t="shared" ref="BK317:BM317" si="4190">BK316+(365/12)</f>
        <v>9734.3333333333358</v>
      </c>
      <c r="BM317" s="6">
        <f t="shared" si="4190"/>
        <v>9734.3333333333358</v>
      </c>
      <c r="BO317" s="6">
        <f t="shared" ref="BO317:BQ317" si="4191">BO316+(365/12)</f>
        <v>9734.3333333333358</v>
      </c>
      <c r="BQ317" s="6">
        <f t="shared" si="4191"/>
        <v>9734.3333333333358</v>
      </c>
      <c r="BR317" s="11">
        <f t="shared" si="4067"/>
        <v>21803.840024913829</v>
      </c>
      <c r="BS317" s="6">
        <f t="shared" ref="BS317:BU317" si="4192">BS316+(365/12)</f>
        <v>9734.3333333333358</v>
      </c>
      <c r="BT317" s="11">
        <f t="shared" si="4069"/>
        <v>21803.840024913829</v>
      </c>
      <c r="BU317" s="6">
        <f t="shared" si="4192"/>
        <v>9734.3333333333358</v>
      </c>
      <c r="BV317" s="11">
        <f t="shared" si="4070"/>
        <v>21803.840024913829</v>
      </c>
      <c r="BW317" s="6">
        <f t="shared" si="3453"/>
        <v>9734.3333333333358</v>
      </c>
      <c r="BX317" s="11">
        <f t="shared" si="4071"/>
        <v>21803.840024913829</v>
      </c>
      <c r="BY317" s="82">
        <f t="shared" si="3453"/>
        <v>9734.3333333333358</v>
      </c>
      <c r="BZ317" s="11">
        <f t="shared" si="4072"/>
        <v>21803.840024913829</v>
      </c>
      <c r="CA317" s="4"/>
    </row>
    <row r="318" spans="1:79">
      <c r="A318" s="1" t="str">
        <f t="shared" si="3667"/>
        <v/>
      </c>
      <c r="B318" s="1">
        <f t="shared" si="3505"/>
        <v>312</v>
      </c>
      <c r="C318" s="13">
        <f t="shared" si="3519"/>
        <v>0</v>
      </c>
      <c r="D318" s="2">
        <f t="shared" si="3520"/>
        <v>0</v>
      </c>
      <c r="E318" s="15">
        <f t="shared" si="3490"/>
        <v>0</v>
      </c>
      <c r="F318" s="15">
        <f t="shared" si="3819"/>
        <v>0</v>
      </c>
      <c r="G318" s="21">
        <f t="shared" si="3820"/>
        <v>0</v>
      </c>
      <c r="H318" s="19">
        <f>'rent cash flow (do not modify)'!D317</f>
        <v>37000</v>
      </c>
      <c r="I318" s="22">
        <f>'rent cash flow (do not modify)'!E317</f>
        <v>37000</v>
      </c>
      <c r="J318" s="21">
        <f t="shared" si="3506"/>
        <v>6412.1599750861706</v>
      </c>
      <c r="K318" s="15">
        <f t="shared" si="3521"/>
        <v>416.66666666666669</v>
      </c>
      <c r="L318" s="15">
        <f t="shared" si="3522"/>
        <v>83.333333333333329</v>
      </c>
      <c r="M318" s="16">
        <f t="shared" si="3523"/>
        <v>166.66666666666666</v>
      </c>
      <c r="N318" s="15">
        <f t="shared" si="3524"/>
        <v>83.333333333333329</v>
      </c>
      <c r="O318" s="7">
        <f t="shared" si="3821"/>
        <v>10999.999999999998</v>
      </c>
      <c r="P318" s="15">
        <f t="shared" si="3491"/>
        <v>28966</v>
      </c>
      <c r="Q318" s="21">
        <f t="shared" si="3492"/>
        <v>21803.840024913829</v>
      </c>
      <c r="R318" s="4"/>
      <c r="S318" s="6">
        <f t="shared" si="3525"/>
        <v>9764.7500000000018</v>
      </c>
      <c r="T318" s="10"/>
      <c r="U318" s="6">
        <f t="shared" si="3525"/>
        <v>9764.7500000000018</v>
      </c>
      <c r="W318" s="6">
        <f t="shared" si="3525"/>
        <v>9764.7500000000018</v>
      </c>
      <c r="Y318" s="6">
        <f t="shared" si="3526"/>
        <v>9764.7500000000018</v>
      </c>
      <c r="AA318" s="6">
        <f t="shared" ref="AA318:AC318" si="4193">AA317+(365/12)</f>
        <v>9764.7500000000018</v>
      </c>
      <c r="AC318" s="6">
        <f t="shared" si="4193"/>
        <v>9764.7500000000018</v>
      </c>
      <c r="AE318" s="6">
        <f t="shared" ref="AE318:AG318" si="4194">AE317+(365/12)</f>
        <v>9764.7500000000018</v>
      </c>
      <c r="AG318" s="6">
        <f t="shared" si="4194"/>
        <v>9764.7500000000018</v>
      </c>
      <c r="AI318" s="6">
        <f t="shared" ref="AI318:AK318" si="4195">AI317+(365/12)</f>
        <v>9764.7500000000018</v>
      </c>
      <c r="AK318" s="6">
        <f t="shared" si="4195"/>
        <v>9764.7500000000018</v>
      </c>
      <c r="AM318" s="6">
        <f t="shared" ref="AM318:AO318" si="4196">AM317+(365/12)</f>
        <v>9764.7500000000018</v>
      </c>
      <c r="AO318" s="6">
        <f t="shared" si="4196"/>
        <v>9764.7500000000018</v>
      </c>
      <c r="AQ318" s="6">
        <f t="shared" ref="AQ318:AS318" si="4197">AQ317+(365/12)</f>
        <v>9764.7500000000018</v>
      </c>
      <c r="AS318" s="6">
        <f t="shared" si="4197"/>
        <v>9764.7500000000018</v>
      </c>
      <c r="AU318" s="6">
        <f t="shared" ref="AU318:AW318" si="4198">AU317+(365/12)</f>
        <v>9764.7500000000018</v>
      </c>
      <c r="AW318" s="6">
        <f t="shared" si="4198"/>
        <v>9764.7500000000018</v>
      </c>
      <c r="AY318" s="6">
        <f t="shared" ref="AY318:BA318" si="4199">AY317+(365/12)</f>
        <v>9764.7500000000018</v>
      </c>
      <c r="BA318" s="6">
        <f t="shared" si="4199"/>
        <v>9764.7500000000018</v>
      </c>
      <c r="BC318" s="6">
        <f t="shared" ref="BC318:BE318" si="4200">BC317+(365/12)</f>
        <v>9764.7500000000018</v>
      </c>
      <c r="BE318" s="6">
        <f t="shared" si="4200"/>
        <v>9764.7500000000018</v>
      </c>
      <c r="BG318" s="6">
        <f t="shared" ref="BG318:BI318" si="4201">BG317+(365/12)</f>
        <v>9764.7500000000018</v>
      </c>
      <c r="BI318" s="6">
        <f t="shared" si="4201"/>
        <v>9764.7500000000018</v>
      </c>
      <c r="BK318" s="6">
        <f t="shared" ref="BK318:BM318" si="4202">BK317+(365/12)</f>
        <v>9764.7500000000018</v>
      </c>
      <c r="BM318" s="6">
        <f t="shared" si="4202"/>
        <v>9764.7500000000018</v>
      </c>
      <c r="BO318" s="6">
        <f t="shared" ref="BO318:BQ318" si="4203">BO317+(365/12)</f>
        <v>9764.7500000000018</v>
      </c>
      <c r="BQ318" s="6">
        <f t="shared" si="4203"/>
        <v>9764.7500000000018</v>
      </c>
      <c r="BR318" s="11">
        <f t="shared" si="4067"/>
        <v>21803.840024913829</v>
      </c>
      <c r="BS318" s="6">
        <f t="shared" ref="BS318:BU318" si="4204">BS317+(365/12)</f>
        <v>9764.7500000000018</v>
      </c>
      <c r="BT318" s="11">
        <f t="shared" si="4069"/>
        <v>21803.840024913829</v>
      </c>
      <c r="BU318" s="6">
        <f t="shared" si="4204"/>
        <v>9764.7500000000018</v>
      </c>
      <c r="BV318" s="11">
        <f t="shared" si="4070"/>
        <v>21803.840024913829</v>
      </c>
      <c r="BW318" s="6">
        <f t="shared" si="3453"/>
        <v>9764.7500000000018</v>
      </c>
      <c r="BX318" s="11">
        <f t="shared" si="4071"/>
        <v>21803.840024913829</v>
      </c>
      <c r="BY318" s="82">
        <f t="shared" si="3453"/>
        <v>9764.7500000000018</v>
      </c>
      <c r="BZ318" s="11">
        <f t="shared" si="4072"/>
        <v>21803.840024913829</v>
      </c>
      <c r="CA318" s="4"/>
    </row>
    <row r="319" spans="1:79">
      <c r="A319" s="18">
        <f t="shared" si="3667"/>
        <v>27</v>
      </c>
      <c r="B319" s="18">
        <f t="shared" si="3505"/>
        <v>313</v>
      </c>
      <c r="C319" s="19">
        <f t="shared" si="3519"/>
        <v>0</v>
      </c>
      <c r="D319" s="22">
        <f t="shared" si="3520"/>
        <v>0</v>
      </c>
      <c r="E319" s="22">
        <f t="shared" si="3490"/>
        <v>0</v>
      </c>
      <c r="F319" s="22">
        <f t="shared" si="3819"/>
        <v>0</v>
      </c>
      <c r="G319" s="23">
        <f t="shared" si="3820"/>
        <v>0</v>
      </c>
      <c r="H319" s="19">
        <f>'rent cash flow (do not modify)'!D318</f>
        <v>37000</v>
      </c>
      <c r="I319" s="22">
        <f>'rent cash flow (do not modify)'!E318</f>
        <v>37000</v>
      </c>
      <c r="J319" s="23">
        <f t="shared" si="3506"/>
        <v>6476.2815748370322</v>
      </c>
      <c r="K319" s="22">
        <f t="shared" si="3521"/>
        <v>416.66666666666669</v>
      </c>
      <c r="L319" s="22">
        <f t="shared" si="3522"/>
        <v>83.333333333333329</v>
      </c>
      <c r="M319" s="19">
        <f t="shared" si="3523"/>
        <v>166.66666666666666</v>
      </c>
      <c r="N319" s="22">
        <f t="shared" si="3524"/>
        <v>83.333333333333329</v>
      </c>
      <c r="O319" s="18">
        <f t="shared" si="3821"/>
        <v>10999.999999999998</v>
      </c>
      <c r="P319" s="22">
        <f t="shared" si="3491"/>
        <v>28966</v>
      </c>
      <c r="Q319" s="23">
        <f t="shared" si="3492"/>
        <v>21739.718425162966</v>
      </c>
      <c r="R319" s="4"/>
      <c r="S319" s="6">
        <f t="shared" si="3525"/>
        <v>9795.1666666666679</v>
      </c>
      <c r="T319" s="20"/>
      <c r="U319" s="6">
        <f t="shared" si="3525"/>
        <v>9795.1666666666679</v>
      </c>
      <c r="V319" s="20"/>
      <c r="W319" s="6">
        <f t="shared" si="3525"/>
        <v>9795.1666666666679</v>
      </c>
      <c r="X319" s="20"/>
      <c r="Y319" s="6">
        <f t="shared" si="3526"/>
        <v>9795.1666666666679</v>
      </c>
      <c r="Z319" s="20"/>
      <c r="AA319" s="6">
        <f t="shared" ref="AA319:AC319" si="4205">AA318+(365/12)</f>
        <v>9795.1666666666679</v>
      </c>
      <c r="AB319" s="20"/>
      <c r="AC319" s="6">
        <f t="shared" si="4205"/>
        <v>9795.1666666666679</v>
      </c>
      <c r="AD319" s="20"/>
      <c r="AE319" s="6">
        <f t="shared" ref="AE319:AG319" si="4206">AE318+(365/12)</f>
        <v>9795.1666666666679</v>
      </c>
      <c r="AF319" s="20"/>
      <c r="AG319" s="6">
        <f t="shared" si="4206"/>
        <v>9795.1666666666679</v>
      </c>
      <c r="AH319" s="20"/>
      <c r="AI319" s="6">
        <f t="shared" ref="AI319:AK319" si="4207">AI318+(365/12)</f>
        <v>9795.1666666666679</v>
      </c>
      <c r="AJ319" s="20"/>
      <c r="AK319" s="6">
        <f t="shared" si="4207"/>
        <v>9795.1666666666679</v>
      </c>
      <c r="AL319" s="20"/>
      <c r="AM319" s="6">
        <f t="shared" ref="AM319:AO319" si="4208">AM318+(365/12)</f>
        <v>9795.1666666666679</v>
      </c>
      <c r="AN319" s="20"/>
      <c r="AO319" s="6">
        <f t="shared" si="4208"/>
        <v>9795.1666666666679</v>
      </c>
      <c r="AP319" s="20"/>
      <c r="AQ319" s="6">
        <f t="shared" ref="AQ319:AS319" si="4209">AQ318+(365/12)</f>
        <v>9795.1666666666679</v>
      </c>
      <c r="AR319" s="20"/>
      <c r="AS319" s="6">
        <f t="shared" si="4209"/>
        <v>9795.1666666666679</v>
      </c>
      <c r="AT319" s="20"/>
      <c r="AU319" s="6">
        <f t="shared" ref="AU319:AW319" si="4210">AU318+(365/12)</f>
        <v>9795.1666666666679</v>
      </c>
      <c r="AV319" s="20"/>
      <c r="AW319" s="6">
        <f t="shared" si="4210"/>
        <v>9795.1666666666679</v>
      </c>
      <c r="AX319" s="20"/>
      <c r="AY319" s="6">
        <f t="shared" ref="AY319:BA319" si="4211">AY318+(365/12)</f>
        <v>9795.1666666666679</v>
      </c>
      <c r="AZ319" s="20"/>
      <c r="BA319" s="6">
        <f t="shared" si="4211"/>
        <v>9795.1666666666679</v>
      </c>
      <c r="BB319" s="20"/>
      <c r="BC319" s="6">
        <f t="shared" ref="BC319:BE319" si="4212">BC318+(365/12)</f>
        <v>9795.1666666666679</v>
      </c>
      <c r="BD319" s="20"/>
      <c r="BE319" s="6">
        <f t="shared" si="4212"/>
        <v>9795.1666666666679</v>
      </c>
      <c r="BF319" s="20"/>
      <c r="BG319" s="6">
        <f t="shared" ref="BG319:BI319" si="4213">BG318+(365/12)</f>
        <v>9795.1666666666679</v>
      </c>
      <c r="BH319" s="20"/>
      <c r="BI319" s="6">
        <f t="shared" si="4213"/>
        <v>9795.1666666666679</v>
      </c>
      <c r="BJ319" s="20"/>
      <c r="BK319" s="6">
        <f t="shared" ref="BK319:BM319" si="4214">BK318+(365/12)</f>
        <v>9795.1666666666679</v>
      </c>
      <c r="BL319" s="20"/>
      <c r="BM319" s="6">
        <f t="shared" si="4214"/>
        <v>9795.1666666666679</v>
      </c>
      <c r="BN319" s="20"/>
      <c r="BO319" s="6">
        <f t="shared" ref="BO319:BQ319" si="4215">BO318+(365/12)</f>
        <v>9795.1666666666679</v>
      </c>
      <c r="BP319" s="20"/>
      <c r="BQ319" s="6">
        <f t="shared" si="4215"/>
        <v>9795.1666666666679</v>
      </c>
      <c r="BR319" s="20">
        <f>value*(1+appr)^(A319-1)-C319-IF((A319-1)&lt;=penaltyy,sqft*pamt,0)</f>
        <v>59590882.688636154</v>
      </c>
      <c r="BS319" s="6">
        <f t="shared" ref="BS319:BU319" si="4216">BS318+(365/12)</f>
        <v>9795.1666666666679</v>
      </c>
      <c r="BT319" s="20">
        <f t="shared" ref="BT319:BT330" si="4217">Q319</f>
        <v>21739.718425162966</v>
      </c>
      <c r="BU319" s="6">
        <f t="shared" si="4216"/>
        <v>9795.1666666666679</v>
      </c>
      <c r="BV319" s="20">
        <f t="shared" ref="BV319:BV330" si="4218">Q319</f>
        <v>21739.718425162966</v>
      </c>
      <c r="BW319" s="6">
        <f t="shared" si="3453"/>
        <v>9795.1666666666679</v>
      </c>
      <c r="BX319" s="20">
        <f t="shared" ref="BX319:BX330" si="4219">Q319</f>
        <v>21739.718425162966</v>
      </c>
      <c r="BY319" s="82">
        <f t="shared" si="3453"/>
        <v>9795.1666666666679</v>
      </c>
      <c r="BZ319" s="20">
        <f t="shared" ref="BZ319:BZ330" si="4220">Q319</f>
        <v>21739.718425162966</v>
      </c>
      <c r="CA319" s="4"/>
    </row>
    <row r="320" spans="1:79">
      <c r="A320" s="1" t="str">
        <f t="shared" si="3667"/>
        <v/>
      </c>
      <c r="B320" s="1">
        <f t="shared" si="3505"/>
        <v>314</v>
      </c>
      <c r="C320" s="13">
        <f t="shared" si="3519"/>
        <v>0</v>
      </c>
      <c r="D320" s="2">
        <f t="shared" si="3520"/>
        <v>0</v>
      </c>
      <c r="E320" s="15">
        <f t="shared" si="3490"/>
        <v>0</v>
      </c>
      <c r="F320" s="15">
        <f t="shared" si="3819"/>
        <v>0</v>
      </c>
      <c r="G320" s="21">
        <f t="shared" si="3820"/>
        <v>0</v>
      </c>
      <c r="H320" s="19">
        <f>'rent cash flow (do not modify)'!D319</f>
        <v>37000</v>
      </c>
      <c r="I320" s="22">
        <f>'rent cash flow (do not modify)'!E319</f>
        <v>37000</v>
      </c>
      <c r="J320" s="21">
        <f t="shared" si="3506"/>
        <v>6476.2815748370322</v>
      </c>
      <c r="K320" s="15">
        <f t="shared" si="3521"/>
        <v>416.66666666666669</v>
      </c>
      <c r="L320" s="15">
        <f t="shared" si="3522"/>
        <v>83.333333333333329</v>
      </c>
      <c r="M320" s="16">
        <f t="shared" si="3523"/>
        <v>166.66666666666666</v>
      </c>
      <c r="N320" s="15">
        <f t="shared" si="3524"/>
        <v>83.333333333333329</v>
      </c>
      <c r="O320" s="7">
        <f t="shared" si="3821"/>
        <v>10999.999999999998</v>
      </c>
      <c r="P320" s="15">
        <f t="shared" si="3491"/>
        <v>28966</v>
      </c>
      <c r="Q320" s="21">
        <f t="shared" si="3492"/>
        <v>21739.718425162966</v>
      </c>
      <c r="R320" s="4"/>
      <c r="S320" s="6">
        <f t="shared" si="3525"/>
        <v>9825.5833333333339</v>
      </c>
      <c r="T320" s="10"/>
      <c r="U320" s="6">
        <f t="shared" si="3525"/>
        <v>9825.5833333333339</v>
      </c>
      <c r="W320" s="6">
        <f t="shared" si="3525"/>
        <v>9825.5833333333339</v>
      </c>
      <c r="Y320" s="6">
        <f t="shared" si="3526"/>
        <v>9825.5833333333339</v>
      </c>
      <c r="AA320" s="6">
        <f t="shared" ref="AA320:AC320" si="4221">AA319+(365/12)</f>
        <v>9825.5833333333339</v>
      </c>
      <c r="AC320" s="6">
        <f t="shared" si="4221"/>
        <v>9825.5833333333339</v>
      </c>
      <c r="AE320" s="6">
        <f t="shared" ref="AE320:AG320" si="4222">AE319+(365/12)</f>
        <v>9825.5833333333339</v>
      </c>
      <c r="AG320" s="6">
        <f t="shared" si="4222"/>
        <v>9825.5833333333339</v>
      </c>
      <c r="AI320" s="6">
        <f t="shared" ref="AI320:AK320" si="4223">AI319+(365/12)</f>
        <v>9825.5833333333339</v>
      </c>
      <c r="AK320" s="6">
        <f t="shared" si="4223"/>
        <v>9825.5833333333339</v>
      </c>
      <c r="AM320" s="6">
        <f t="shared" ref="AM320:AO320" si="4224">AM319+(365/12)</f>
        <v>9825.5833333333339</v>
      </c>
      <c r="AO320" s="6">
        <f t="shared" si="4224"/>
        <v>9825.5833333333339</v>
      </c>
      <c r="AQ320" s="6">
        <f t="shared" ref="AQ320:AS320" si="4225">AQ319+(365/12)</f>
        <v>9825.5833333333339</v>
      </c>
      <c r="AS320" s="6">
        <f t="shared" si="4225"/>
        <v>9825.5833333333339</v>
      </c>
      <c r="AU320" s="6">
        <f t="shared" ref="AU320:AW320" si="4226">AU319+(365/12)</f>
        <v>9825.5833333333339</v>
      </c>
      <c r="AW320" s="6">
        <f t="shared" si="4226"/>
        <v>9825.5833333333339</v>
      </c>
      <c r="AY320" s="6">
        <f t="shared" ref="AY320:BA320" si="4227">AY319+(365/12)</f>
        <v>9825.5833333333339</v>
      </c>
      <c r="BA320" s="6">
        <f t="shared" si="4227"/>
        <v>9825.5833333333339</v>
      </c>
      <c r="BC320" s="6">
        <f t="shared" ref="BC320:BE320" si="4228">BC319+(365/12)</f>
        <v>9825.5833333333339</v>
      </c>
      <c r="BE320" s="6">
        <f t="shared" si="4228"/>
        <v>9825.5833333333339</v>
      </c>
      <c r="BG320" s="6">
        <f t="shared" ref="BG320:BI320" si="4229">BG319+(365/12)</f>
        <v>9825.5833333333339</v>
      </c>
      <c r="BI320" s="6">
        <f t="shared" si="4229"/>
        <v>9825.5833333333339</v>
      </c>
      <c r="BK320" s="6">
        <f t="shared" ref="BK320:BM320" si="4230">BK319+(365/12)</f>
        <v>9825.5833333333339</v>
      </c>
      <c r="BM320" s="6">
        <f t="shared" si="4230"/>
        <v>9825.5833333333339</v>
      </c>
      <c r="BO320" s="6">
        <f t="shared" ref="BO320:BQ320" si="4231">BO319+(365/12)</f>
        <v>9825.5833333333339</v>
      </c>
      <c r="BQ320" s="6">
        <f t="shared" si="4231"/>
        <v>9825.5833333333339</v>
      </c>
      <c r="BS320" s="6">
        <f t="shared" ref="BS320:BU320" si="4232">BS319+(365/12)</f>
        <v>9825.5833333333339</v>
      </c>
      <c r="BT320" s="11">
        <f t="shared" si="4217"/>
        <v>21739.718425162966</v>
      </c>
      <c r="BU320" s="6">
        <f t="shared" si="4232"/>
        <v>9825.5833333333339</v>
      </c>
      <c r="BV320" s="11">
        <f t="shared" si="4218"/>
        <v>21739.718425162966</v>
      </c>
      <c r="BW320" s="6">
        <f t="shared" si="3453"/>
        <v>9825.5833333333339</v>
      </c>
      <c r="BX320" s="11">
        <f t="shared" si="4219"/>
        <v>21739.718425162966</v>
      </c>
      <c r="BY320" s="82">
        <f t="shared" si="3453"/>
        <v>9825.5833333333339</v>
      </c>
      <c r="BZ320" s="11">
        <f t="shared" si="4220"/>
        <v>21739.718425162966</v>
      </c>
      <c r="CA320" s="4"/>
    </row>
    <row r="321" spans="1:79">
      <c r="A321" s="1" t="str">
        <f t="shared" si="3667"/>
        <v/>
      </c>
      <c r="B321" s="1">
        <f t="shared" si="3505"/>
        <v>315</v>
      </c>
      <c r="C321" s="13">
        <f t="shared" si="3519"/>
        <v>0</v>
      </c>
      <c r="D321" s="2">
        <f t="shared" si="3520"/>
        <v>0</v>
      </c>
      <c r="E321" s="15">
        <f t="shared" si="3490"/>
        <v>0</v>
      </c>
      <c r="F321" s="15">
        <f t="shared" si="3819"/>
        <v>0</v>
      </c>
      <c r="G321" s="21">
        <f t="shared" si="3820"/>
        <v>0</v>
      </c>
      <c r="H321" s="19">
        <f>'rent cash flow (do not modify)'!D320</f>
        <v>37000</v>
      </c>
      <c r="I321" s="22">
        <f>'rent cash flow (do not modify)'!E320</f>
        <v>37000</v>
      </c>
      <c r="J321" s="21">
        <f t="shared" si="3506"/>
        <v>6476.2815748370322</v>
      </c>
      <c r="K321" s="15">
        <f t="shared" si="3521"/>
        <v>416.66666666666669</v>
      </c>
      <c r="L321" s="15">
        <f t="shared" si="3522"/>
        <v>83.333333333333329</v>
      </c>
      <c r="M321" s="16">
        <f t="shared" si="3523"/>
        <v>166.66666666666666</v>
      </c>
      <c r="N321" s="15">
        <f t="shared" si="3524"/>
        <v>83.333333333333329</v>
      </c>
      <c r="O321" s="7">
        <f t="shared" si="3821"/>
        <v>10999.999999999998</v>
      </c>
      <c r="P321" s="15">
        <f t="shared" si="3491"/>
        <v>28966</v>
      </c>
      <c r="Q321" s="21">
        <f t="shared" si="3492"/>
        <v>21739.718425162966</v>
      </c>
      <c r="R321" s="4"/>
      <c r="S321" s="6">
        <f t="shared" si="3525"/>
        <v>9856</v>
      </c>
      <c r="T321" s="10"/>
      <c r="U321" s="6">
        <f t="shared" si="3525"/>
        <v>9856</v>
      </c>
      <c r="W321" s="6">
        <f t="shared" si="3525"/>
        <v>9856</v>
      </c>
      <c r="Y321" s="6">
        <f t="shared" si="3526"/>
        <v>9856</v>
      </c>
      <c r="AA321" s="6">
        <f t="shared" ref="AA321:AC321" si="4233">AA320+(365/12)</f>
        <v>9856</v>
      </c>
      <c r="AC321" s="6">
        <f t="shared" si="4233"/>
        <v>9856</v>
      </c>
      <c r="AE321" s="6">
        <f t="shared" ref="AE321:AG321" si="4234">AE320+(365/12)</f>
        <v>9856</v>
      </c>
      <c r="AG321" s="6">
        <f t="shared" si="4234"/>
        <v>9856</v>
      </c>
      <c r="AI321" s="6">
        <f t="shared" ref="AI321:AK321" si="4235">AI320+(365/12)</f>
        <v>9856</v>
      </c>
      <c r="AK321" s="6">
        <f t="shared" si="4235"/>
        <v>9856</v>
      </c>
      <c r="AM321" s="6">
        <f t="shared" ref="AM321:AO321" si="4236">AM320+(365/12)</f>
        <v>9856</v>
      </c>
      <c r="AO321" s="6">
        <f t="shared" si="4236"/>
        <v>9856</v>
      </c>
      <c r="AQ321" s="6">
        <f t="shared" ref="AQ321:AS321" si="4237">AQ320+(365/12)</f>
        <v>9856</v>
      </c>
      <c r="AS321" s="6">
        <f t="shared" si="4237"/>
        <v>9856</v>
      </c>
      <c r="AU321" s="6">
        <f t="shared" ref="AU321:AW321" si="4238">AU320+(365/12)</f>
        <v>9856</v>
      </c>
      <c r="AW321" s="6">
        <f t="shared" si="4238"/>
        <v>9856</v>
      </c>
      <c r="AY321" s="6">
        <f t="shared" ref="AY321:BA321" si="4239">AY320+(365/12)</f>
        <v>9856</v>
      </c>
      <c r="BA321" s="6">
        <f t="shared" si="4239"/>
        <v>9856</v>
      </c>
      <c r="BC321" s="6">
        <f t="shared" ref="BC321:BE321" si="4240">BC320+(365/12)</f>
        <v>9856</v>
      </c>
      <c r="BE321" s="6">
        <f t="shared" si="4240"/>
        <v>9856</v>
      </c>
      <c r="BG321" s="6">
        <f t="shared" ref="BG321:BI321" si="4241">BG320+(365/12)</f>
        <v>9856</v>
      </c>
      <c r="BI321" s="6">
        <f t="shared" si="4241"/>
        <v>9856</v>
      </c>
      <c r="BK321" s="6">
        <f t="shared" ref="BK321:BM321" si="4242">BK320+(365/12)</f>
        <v>9856</v>
      </c>
      <c r="BM321" s="6">
        <f t="shared" si="4242"/>
        <v>9856</v>
      </c>
      <c r="BO321" s="6">
        <f t="shared" ref="BO321:BQ321" si="4243">BO320+(365/12)</f>
        <v>9856</v>
      </c>
      <c r="BQ321" s="6">
        <f t="shared" si="4243"/>
        <v>9856</v>
      </c>
      <c r="BS321" s="6">
        <f t="shared" ref="BS321:BU321" si="4244">BS320+(365/12)</f>
        <v>9856</v>
      </c>
      <c r="BT321" s="11">
        <f t="shared" si="4217"/>
        <v>21739.718425162966</v>
      </c>
      <c r="BU321" s="6">
        <f t="shared" si="4244"/>
        <v>9856</v>
      </c>
      <c r="BV321" s="11">
        <f t="shared" si="4218"/>
        <v>21739.718425162966</v>
      </c>
      <c r="BW321" s="6">
        <f t="shared" si="3453"/>
        <v>9856</v>
      </c>
      <c r="BX321" s="11">
        <f t="shared" si="4219"/>
        <v>21739.718425162966</v>
      </c>
      <c r="BY321" s="82">
        <f t="shared" si="3453"/>
        <v>9856</v>
      </c>
      <c r="BZ321" s="11">
        <f t="shared" si="4220"/>
        <v>21739.718425162966</v>
      </c>
      <c r="CA321" s="4"/>
    </row>
    <row r="322" spans="1:79">
      <c r="A322" s="1" t="str">
        <f t="shared" si="3667"/>
        <v/>
      </c>
      <c r="B322" s="1">
        <f t="shared" si="3505"/>
        <v>316</v>
      </c>
      <c r="C322" s="13">
        <f t="shared" si="3519"/>
        <v>0</v>
      </c>
      <c r="D322" s="2">
        <f t="shared" si="3520"/>
        <v>0</v>
      </c>
      <c r="E322" s="15">
        <f t="shared" si="3490"/>
        <v>0</v>
      </c>
      <c r="F322" s="15">
        <f t="shared" si="3819"/>
        <v>0</v>
      </c>
      <c r="G322" s="21">
        <f t="shared" si="3820"/>
        <v>0</v>
      </c>
      <c r="H322" s="19">
        <f>'rent cash flow (do not modify)'!D321</f>
        <v>37000</v>
      </c>
      <c r="I322" s="22">
        <f>'rent cash flow (do not modify)'!E321</f>
        <v>37000</v>
      </c>
      <c r="J322" s="21">
        <f t="shared" si="3506"/>
        <v>6476.2815748370322</v>
      </c>
      <c r="K322" s="15">
        <f t="shared" si="3521"/>
        <v>416.66666666666669</v>
      </c>
      <c r="L322" s="15">
        <f t="shared" si="3522"/>
        <v>83.333333333333329</v>
      </c>
      <c r="M322" s="16">
        <f t="shared" si="3523"/>
        <v>166.66666666666666</v>
      </c>
      <c r="N322" s="15">
        <f t="shared" si="3524"/>
        <v>83.333333333333329</v>
      </c>
      <c r="O322" s="7">
        <f t="shared" si="3821"/>
        <v>10999.999999999998</v>
      </c>
      <c r="P322" s="15">
        <f t="shared" si="3491"/>
        <v>28966</v>
      </c>
      <c r="Q322" s="21">
        <f t="shared" si="3492"/>
        <v>21739.718425162966</v>
      </c>
      <c r="R322" s="4"/>
      <c r="S322" s="6">
        <f t="shared" si="3525"/>
        <v>9886.4166666666661</v>
      </c>
      <c r="T322" s="10"/>
      <c r="U322" s="6">
        <f t="shared" si="3525"/>
        <v>9886.4166666666661</v>
      </c>
      <c r="W322" s="6">
        <f t="shared" si="3525"/>
        <v>9886.4166666666661</v>
      </c>
      <c r="Y322" s="6">
        <f t="shared" si="3526"/>
        <v>9886.4166666666661</v>
      </c>
      <c r="AA322" s="6">
        <f t="shared" ref="AA322:AC322" si="4245">AA321+(365/12)</f>
        <v>9886.4166666666661</v>
      </c>
      <c r="AC322" s="6">
        <f t="shared" si="4245"/>
        <v>9886.4166666666661</v>
      </c>
      <c r="AE322" s="6">
        <f t="shared" ref="AE322:AG322" si="4246">AE321+(365/12)</f>
        <v>9886.4166666666661</v>
      </c>
      <c r="AG322" s="6">
        <f t="shared" si="4246"/>
        <v>9886.4166666666661</v>
      </c>
      <c r="AI322" s="6">
        <f t="shared" ref="AI322:AK322" si="4247">AI321+(365/12)</f>
        <v>9886.4166666666661</v>
      </c>
      <c r="AK322" s="6">
        <f t="shared" si="4247"/>
        <v>9886.4166666666661</v>
      </c>
      <c r="AM322" s="6">
        <f t="shared" ref="AM322:AO322" si="4248">AM321+(365/12)</f>
        <v>9886.4166666666661</v>
      </c>
      <c r="AO322" s="6">
        <f t="shared" si="4248"/>
        <v>9886.4166666666661</v>
      </c>
      <c r="AQ322" s="6">
        <f t="shared" ref="AQ322:AS322" si="4249">AQ321+(365/12)</f>
        <v>9886.4166666666661</v>
      </c>
      <c r="AS322" s="6">
        <f t="shared" si="4249"/>
        <v>9886.4166666666661</v>
      </c>
      <c r="AU322" s="6">
        <f t="shared" ref="AU322:AW322" si="4250">AU321+(365/12)</f>
        <v>9886.4166666666661</v>
      </c>
      <c r="AW322" s="6">
        <f t="shared" si="4250"/>
        <v>9886.4166666666661</v>
      </c>
      <c r="AY322" s="6">
        <f t="shared" ref="AY322:BA322" si="4251">AY321+(365/12)</f>
        <v>9886.4166666666661</v>
      </c>
      <c r="BA322" s="6">
        <f t="shared" si="4251"/>
        <v>9886.4166666666661</v>
      </c>
      <c r="BC322" s="6">
        <f t="shared" ref="BC322:BE322" si="4252">BC321+(365/12)</f>
        <v>9886.4166666666661</v>
      </c>
      <c r="BE322" s="6">
        <f t="shared" si="4252"/>
        <v>9886.4166666666661</v>
      </c>
      <c r="BG322" s="6">
        <f t="shared" ref="BG322:BI322" si="4253">BG321+(365/12)</f>
        <v>9886.4166666666661</v>
      </c>
      <c r="BI322" s="6">
        <f t="shared" si="4253"/>
        <v>9886.4166666666661</v>
      </c>
      <c r="BK322" s="6">
        <f t="shared" ref="BK322:BM322" si="4254">BK321+(365/12)</f>
        <v>9886.4166666666661</v>
      </c>
      <c r="BM322" s="6">
        <f t="shared" si="4254"/>
        <v>9886.4166666666661</v>
      </c>
      <c r="BO322" s="6">
        <f t="shared" ref="BO322:BQ322" si="4255">BO321+(365/12)</f>
        <v>9886.4166666666661</v>
      </c>
      <c r="BQ322" s="6">
        <f t="shared" si="4255"/>
        <v>9886.4166666666661</v>
      </c>
      <c r="BS322" s="6">
        <f t="shared" ref="BS322:BU322" si="4256">BS321+(365/12)</f>
        <v>9886.4166666666661</v>
      </c>
      <c r="BT322" s="11">
        <f t="shared" si="4217"/>
        <v>21739.718425162966</v>
      </c>
      <c r="BU322" s="6">
        <f t="shared" si="4256"/>
        <v>9886.4166666666661</v>
      </c>
      <c r="BV322" s="11">
        <f t="shared" si="4218"/>
        <v>21739.718425162966</v>
      </c>
      <c r="BW322" s="6">
        <f t="shared" si="3453"/>
        <v>9886.4166666666661</v>
      </c>
      <c r="BX322" s="11">
        <f t="shared" si="4219"/>
        <v>21739.718425162966</v>
      </c>
      <c r="BY322" s="82">
        <f t="shared" si="3453"/>
        <v>9886.4166666666661</v>
      </c>
      <c r="BZ322" s="11">
        <f t="shared" si="4220"/>
        <v>21739.718425162966</v>
      </c>
      <c r="CA322" s="4"/>
    </row>
    <row r="323" spans="1:79">
      <c r="A323" s="1" t="str">
        <f t="shared" si="3667"/>
        <v/>
      </c>
      <c r="B323" s="1">
        <f t="shared" si="3505"/>
        <v>317</v>
      </c>
      <c r="C323" s="13">
        <f t="shared" si="3519"/>
        <v>0</v>
      </c>
      <c r="D323" s="2">
        <f t="shared" si="3520"/>
        <v>0</v>
      </c>
      <c r="E323" s="15">
        <f t="shared" si="3490"/>
        <v>0</v>
      </c>
      <c r="F323" s="15">
        <f t="shared" si="3819"/>
        <v>0</v>
      </c>
      <c r="G323" s="21">
        <f t="shared" si="3820"/>
        <v>0</v>
      </c>
      <c r="H323" s="19">
        <f>'rent cash flow (do not modify)'!D322</f>
        <v>37000</v>
      </c>
      <c r="I323" s="22">
        <f>'rent cash flow (do not modify)'!E322</f>
        <v>37000</v>
      </c>
      <c r="J323" s="21">
        <f t="shared" si="3506"/>
        <v>6476.2815748370322</v>
      </c>
      <c r="K323" s="15">
        <f t="shared" si="3521"/>
        <v>416.66666666666669</v>
      </c>
      <c r="L323" s="15">
        <f t="shared" si="3522"/>
        <v>83.333333333333329</v>
      </c>
      <c r="M323" s="16">
        <f t="shared" si="3523"/>
        <v>166.66666666666666</v>
      </c>
      <c r="N323" s="15">
        <f t="shared" si="3524"/>
        <v>83.333333333333329</v>
      </c>
      <c r="O323" s="7">
        <f t="shared" si="3821"/>
        <v>10999.999999999998</v>
      </c>
      <c r="P323" s="15">
        <f t="shared" si="3491"/>
        <v>28966</v>
      </c>
      <c r="Q323" s="21">
        <f t="shared" si="3492"/>
        <v>21739.718425162966</v>
      </c>
      <c r="R323" s="4"/>
      <c r="S323" s="6">
        <f t="shared" si="3525"/>
        <v>9916.8333333333321</v>
      </c>
      <c r="T323" s="10"/>
      <c r="U323" s="6">
        <f t="shared" si="3525"/>
        <v>9916.8333333333321</v>
      </c>
      <c r="W323" s="6">
        <f t="shared" si="3525"/>
        <v>9916.8333333333321</v>
      </c>
      <c r="Y323" s="6">
        <f t="shared" si="3526"/>
        <v>9916.8333333333321</v>
      </c>
      <c r="AA323" s="6">
        <f t="shared" ref="AA323:AC323" si="4257">AA322+(365/12)</f>
        <v>9916.8333333333321</v>
      </c>
      <c r="AC323" s="6">
        <f t="shared" si="4257"/>
        <v>9916.8333333333321</v>
      </c>
      <c r="AE323" s="6">
        <f t="shared" ref="AE323:AG323" si="4258">AE322+(365/12)</f>
        <v>9916.8333333333321</v>
      </c>
      <c r="AG323" s="6">
        <f t="shared" si="4258"/>
        <v>9916.8333333333321</v>
      </c>
      <c r="AI323" s="6">
        <f t="shared" ref="AI323:AK323" si="4259">AI322+(365/12)</f>
        <v>9916.8333333333321</v>
      </c>
      <c r="AK323" s="6">
        <f t="shared" si="4259"/>
        <v>9916.8333333333321</v>
      </c>
      <c r="AM323" s="6">
        <f t="shared" ref="AM323:AO323" si="4260">AM322+(365/12)</f>
        <v>9916.8333333333321</v>
      </c>
      <c r="AO323" s="6">
        <f t="shared" si="4260"/>
        <v>9916.8333333333321</v>
      </c>
      <c r="AQ323" s="6">
        <f t="shared" ref="AQ323:AS323" si="4261">AQ322+(365/12)</f>
        <v>9916.8333333333321</v>
      </c>
      <c r="AS323" s="6">
        <f t="shared" si="4261"/>
        <v>9916.8333333333321</v>
      </c>
      <c r="AU323" s="6">
        <f t="shared" ref="AU323:AW323" si="4262">AU322+(365/12)</f>
        <v>9916.8333333333321</v>
      </c>
      <c r="AW323" s="6">
        <f t="shared" si="4262"/>
        <v>9916.8333333333321</v>
      </c>
      <c r="AY323" s="6">
        <f t="shared" ref="AY323:BA323" si="4263">AY322+(365/12)</f>
        <v>9916.8333333333321</v>
      </c>
      <c r="BA323" s="6">
        <f t="shared" si="4263"/>
        <v>9916.8333333333321</v>
      </c>
      <c r="BC323" s="6">
        <f t="shared" ref="BC323:BE323" si="4264">BC322+(365/12)</f>
        <v>9916.8333333333321</v>
      </c>
      <c r="BE323" s="6">
        <f t="shared" si="4264"/>
        <v>9916.8333333333321</v>
      </c>
      <c r="BG323" s="6">
        <f t="shared" ref="BG323:BI323" si="4265">BG322+(365/12)</f>
        <v>9916.8333333333321</v>
      </c>
      <c r="BI323" s="6">
        <f t="shared" si="4265"/>
        <v>9916.8333333333321</v>
      </c>
      <c r="BK323" s="6">
        <f t="shared" ref="BK323:BM323" si="4266">BK322+(365/12)</f>
        <v>9916.8333333333321</v>
      </c>
      <c r="BM323" s="6">
        <f t="shared" si="4266"/>
        <v>9916.8333333333321</v>
      </c>
      <c r="BO323" s="6">
        <f t="shared" ref="BO323:BQ323" si="4267">BO322+(365/12)</f>
        <v>9916.8333333333321</v>
      </c>
      <c r="BQ323" s="6">
        <f t="shared" si="4267"/>
        <v>9916.8333333333321</v>
      </c>
      <c r="BS323" s="6">
        <f t="shared" ref="BS323:BU323" si="4268">BS322+(365/12)</f>
        <v>9916.8333333333321</v>
      </c>
      <c r="BT323" s="11">
        <f t="shared" si="4217"/>
        <v>21739.718425162966</v>
      </c>
      <c r="BU323" s="6">
        <f t="shared" si="4268"/>
        <v>9916.8333333333321</v>
      </c>
      <c r="BV323" s="11">
        <f t="shared" si="4218"/>
        <v>21739.718425162966</v>
      </c>
      <c r="BW323" s="6">
        <f t="shared" ref="BW323:BY367" si="4269">BW322+(365/12)</f>
        <v>9916.8333333333321</v>
      </c>
      <c r="BX323" s="11">
        <f t="shared" si="4219"/>
        <v>21739.718425162966</v>
      </c>
      <c r="BY323" s="82">
        <f t="shared" si="4269"/>
        <v>9916.8333333333321</v>
      </c>
      <c r="BZ323" s="11">
        <f t="shared" si="4220"/>
        <v>21739.718425162966</v>
      </c>
      <c r="CA323" s="4"/>
    </row>
    <row r="324" spans="1:79">
      <c r="A324" s="1" t="str">
        <f t="shared" si="3667"/>
        <v/>
      </c>
      <c r="B324" s="1">
        <f t="shared" si="3505"/>
        <v>318</v>
      </c>
      <c r="C324" s="13">
        <f t="shared" si="3519"/>
        <v>0</v>
      </c>
      <c r="D324" s="2">
        <f t="shared" si="3520"/>
        <v>0</v>
      </c>
      <c r="E324" s="15">
        <f t="shared" si="3490"/>
        <v>0</v>
      </c>
      <c r="F324" s="15">
        <f t="shared" si="3819"/>
        <v>0</v>
      </c>
      <c r="G324" s="21">
        <f t="shared" si="3820"/>
        <v>0</v>
      </c>
      <c r="H324" s="19">
        <f>'rent cash flow (do not modify)'!D323</f>
        <v>37000</v>
      </c>
      <c r="I324" s="22">
        <f>'rent cash flow (do not modify)'!E323</f>
        <v>37000</v>
      </c>
      <c r="J324" s="21">
        <f t="shared" si="3506"/>
        <v>6476.2815748370322</v>
      </c>
      <c r="K324" s="15">
        <f t="shared" si="3521"/>
        <v>416.66666666666669</v>
      </c>
      <c r="L324" s="15">
        <f t="shared" si="3522"/>
        <v>83.333333333333329</v>
      </c>
      <c r="M324" s="16">
        <f t="shared" si="3523"/>
        <v>166.66666666666666</v>
      </c>
      <c r="N324" s="15">
        <f t="shared" si="3524"/>
        <v>83.333333333333329</v>
      </c>
      <c r="O324" s="7">
        <f t="shared" si="3821"/>
        <v>10999.999999999998</v>
      </c>
      <c r="P324" s="15">
        <f t="shared" si="3491"/>
        <v>28966</v>
      </c>
      <c r="Q324" s="21">
        <f t="shared" si="3492"/>
        <v>21739.718425162966</v>
      </c>
      <c r="R324" s="4"/>
      <c r="S324" s="6">
        <f t="shared" si="3525"/>
        <v>9947.2499999999982</v>
      </c>
      <c r="T324" s="10"/>
      <c r="U324" s="6">
        <f t="shared" si="3525"/>
        <v>9947.2499999999982</v>
      </c>
      <c r="W324" s="6">
        <f t="shared" si="3525"/>
        <v>9947.2499999999982</v>
      </c>
      <c r="Y324" s="6">
        <f t="shared" si="3526"/>
        <v>9947.2499999999982</v>
      </c>
      <c r="AA324" s="6">
        <f t="shared" ref="AA324:AC324" si="4270">AA323+(365/12)</f>
        <v>9947.2499999999982</v>
      </c>
      <c r="AC324" s="6">
        <f t="shared" si="4270"/>
        <v>9947.2499999999982</v>
      </c>
      <c r="AE324" s="6">
        <f t="shared" ref="AE324:AG324" si="4271">AE323+(365/12)</f>
        <v>9947.2499999999982</v>
      </c>
      <c r="AG324" s="6">
        <f t="shared" si="4271"/>
        <v>9947.2499999999982</v>
      </c>
      <c r="AI324" s="6">
        <f t="shared" ref="AI324:AK324" si="4272">AI323+(365/12)</f>
        <v>9947.2499999999982</v>
      </c>
      <c r="AK324" s="6">
        <f t="shared" si="4272"/>
        <v>9947.2499999999982</v>
      </c>
      <c r="AM324" s="6">
        <f t="shared" ref="AM324:AO324" si="4273">AM323+(365/12)</f>
        <v>9947.2499999999982</v>
      </c>
      <c r="AO324" s="6">
        <f t="shared" si="4273"/>
        <v>9947.2499999999982</v>
      </c>
      <c r="AQ324" s="6">
        <f t="shared" ref="AQ324:AS324" si="4274">AQ323+(365/12)</f>
        <v>9947.2499999999982</v>
      </c>
      <c r="AS324" s="6">
        <f t="shared" si="4274"/>
        <v>9947.2499999999982</v>
      </c>
      <c r="AU324" s="6">
        <f t="shared" ref="AU324:AW324" si="4275">AU323+(365/12)</f>
        <v>9947.2499999999982</v>
      </c>
      <c r="AW324" s="6">
        <f t="shared" si="4275"/>
        <v>9947.2499999999982</v>
      </c>
      <c r="AY324" s="6">
        <f t="shared" ref="AY324:BA324" si="4276">AY323+(365/12)</f>
        <v>9947.2499999999982</v>
      </c>
      <c r="BA324" s="6">
        <f t="shared" si="4276"/>
        <v>9947.2499999999982</v>
      </c>
      <c r="BC324" s="6">
        <f t="shared" ref="BC324:BE324" si="4277">BC323+(365/12)</f>
        <v>9947.2499999999982</v>
      </c>
      <c r="BE324" s="6">
        <f t="shared" si="4277"/>
        <v>9947.2499999999982</v>
      </c>
      <c r="BG324" s="6">
        <f t="shared" ref="BG324:BI324" si="4278">BG323+(365/12)</f>
        <v>9947.2499999999982</v>
      </c>
      <c r="BI324" s="6">
        <f t="shared" si="4278"/>
        <v>9947.2499999999982</v>
      </c>
      <c r="BK324" s="6">
        <f t="shared" ref="BK324:BM324" si="4279">BK323+(365/12)</f>
        <v>9947.2499999999982</v>
      </c>
      <c r="BM324" s="6">
        <f t="shared" si="4279"/>
        <v>9947.2499999999982</v>
      </c>
      <c r="BO324" s="6">
        <f t="shared" ref="BO324:BQ324" si="4280">BO323+(365/12)</f>
        <v>9947.2499999999982</v>
      </c>
      <c r="BQ324" s="6">
        <f t="shared" si="4280"/>
        <v>9947.2499999999982</v>
      </c>
      <c r="BS324" s="6">
        <f t="shared" ref="BS324:BU324" si="4281">BS323+(365/12)</f>
        <v>9947.2499999999982</v>
      </c>
      <c r="BT324" s="11">
        <f t="shared" si="4217"/>
        <v>21739.718425162966</v>
      </c>
      <c r="BU324" s="6">
        <f t="shared" si="4281"/>
        <v>9947.2499999999982</v>
      </c>
      <c r="BV324" s="11">
        <f t="shared" si="4218"/>
        <v>21739.718425162966</v>
      </c>
      <c r="BW324" s="6">
        <f t="shared" si="4269"/>
        <v>9947.2499999999982</v>
      </c>
      <c r="BX324" s="11">
        <f t="shared" si="4219"/>
        <v>21739.718425162966</v>
      </c>
      <c r="BY324" s="82">
        <f t="shared" si="4269"/>
        <v>9947.2499999999982</v>
      </c>
      <c r="BZ324" s="11">
        <f t="shared" si="4220"/>
        <v>21739.718425162966</v>
      </c>
      <c r="CA324" s="4"/>
    </row>
    <row r="325" spans="1:79">
      <c r="A325" s="1" t="str">
        <f t="shared" si="3667"/>
        <v/>
      </c>
      <c r="B325" s="1">
        <f t="shared" si="3505"/>
        <v>319</v>
      </c>
      <c r="C325" s="13">
        <f t="shared" si="3519"/>
        <v>0</v>
      </c>
      <c r="D325" s="2">
        <f t="shared" si="3520"/>
        <v>0</v>
      </c>
      <c r="E325" s="15">
        <f t="shared" si="3490"/>
        <v>0</v>
      </c>
      <c r="F325" s="15">
        <f t="shared" si="3819"/>
        <v>0</v>
      </c>
      <c r="G325" s="21">
        <f t="shared" si="3820"/>
        <v>0</v>
      </c>
      <c r="H325" s="19">
        <f>'rent cash flow (do not modify)'!D324</f>
        <v>37000</v>
      </c>
      <c r="I325" s="22">
        <f>'rent cash flow (do not modify)'!E324</f>
        <v>37000</v>
      </c>
      <c r="J325" s="21">
        <f t="shared" si="3506"/>
        <v>6476.2815748370322</v>
      </c>
      <c r="K325" s="15">
        <f t="shared" si="3521"/>
        <v>416.66666666666669</v>
      </c>
      <c r="L325" s="15">
        <f t="shared" si="3522"/>
        <v>83.333333333333329</v>
      </c>
      <c r="M325" s="16">
        <f t="shared" si="3523"/>
        <v>166.66666666666666</v>
      </c>
      <c r="N325" s="15">
        <f t="shared" si="3524"/>
        <v>83.333333333333329</v>
      </c>
      <c r="O325" s="7">
        <f t="shared" si="3821"/>
        <v>10999.999999999998</v>
      </c>
      <c r="P325" s="15">
        <f t="shared" si="3491"/>
        <v>28966</v>
      </c>
      <c r="Q325" s="21">
        <f t="shared" si="3492"/>
        <v>21739.718425162966</v>
      </c>
      <c r="R325" s="4"/>
      <c r="S325" s="6">
        <f t="shared" si="3525"/>
        <v>9977.6666666666642</v>
      </c>
      <c r="T325" s="10"/>
      <c r="U325" s="6">
        <f t="shared" si="3525"/>
        <v>9977.6666666666642</v>
      </c>
      <c r="W325" s="6">
        <f t="shared" si="3525"/>
        <v>9977.6666666666642</v>
      </c>
      <c r="Y325" s="6">
        <f t="shared" si="3526"/>
        <v>9977.6666666666642</v>
      </c>
      <c r="AA325" s="6">
        <f t="shared" ref="AA325:AC325" si="4282">AA324+(365/12)</f>
        <v>9977.6666666666642</v>
      </c>
      <c r="AC325" s="6">
        <f t="shared" si="4282"/>
        <v>9977.6666666666642</v>
      </c>
      <c r="AE325" s="6">
        <f t="shared" ref="AE325:AG325" si="4283">AE324+(365/12)</f>
        <v>9977.6666666666642</v>
      </c>
      <c r="AG325" s="6">
        <f t="shared" si="4283"/>
        <v>9977.6666666666642</v>
      </c>
      <c r="AI325" s="6">
        <f t="shared" ref="AI325:AK325" si="4284">AI324+(365/12)</f>
        <v>9977.6666666666642</v>
      </c>
      <c r="AK325" s="6">
        <f t="shared" si="4284"/>
        <v>9977.6666666666642</v>
      </c>
      <c r="AM325" s="6">
        <f t="shared" ref="AM325:AO325" si="4285">AM324+(365/12)</f>
        <v>9977.6666666666642</v>
      </c>
      <c r="AO325" s="6">
        <f t="shared" si="4285"/>
        <v>9977.6666666666642</v>
      </c>
      <c r="AQ325" s="6">
        <f t="shared" ref="AQ325:AS325" si="4286">AQ324+(365/12)</f>
        <v>9977.6666666666642</v>
      </c>
      <c r="AS325" s="6">
        <f t="shared" si="4286"/>
        <v>9977.6666666666642</v>
      </c>
      <c r="AU325" s="6">
        <f t="shared" ref="AU325:AW325" si="4287">AU324+(365/12)</f>
        <v>9977.6666666666642</v>
      </c>
      <c r="AW325" s="6">
        <f t="shared" si="4287"/>
        <v>9977.6666666666642</v>
      </c>
      <c r="AY325" s="6">
        <f t="shared" ref="AY325:BA325" si="4288">AY324+(365/12)</f>
        <v>9977.6666666666642</v>
      </c>
      <c r="BA325" s="6">
        <f t="shared" si="4288"/>
        <v>9977.6666666666642</v>
      </c>
      <c r="BC325" s="6">
        <f t="shared" ref="BC325:BE325" si="4289">BC324+(365/12)</f>
        <v>9977.6666666666642</v>
      </c>
      <c r="BE325" s="6">
        <f t="shared" si="4289"/>
        <v>9977.6666666666642</v>
      </c>
      <c r="BG325" s="6">
        <f t="shared" ref="BG325:BI325" si="4290">BG324+(365/12)</f>
        <v>9977.6666666666642</v>
      </c>
      <c r="BI325" s="6">
        <f t="shared" si="4290"/>
        <v>9977.6666666666642</v>
      </c>
      <c r="BK325" s="6">
        <f t="shared" ref="BK325:BM325" si="4291">BK324+(365/12)</f>
        <v>9977.6666666666642</v>
      </c>
      <c r="BM325" s="6">
        <f t="shared" si="4291"/>
        <v>9977.6666666666642</v>
      </c>
      <c r="BO325" s="6">
        <f t="shared" ref="BO325:BQ325" si="4292">BO324+(365/12)</f>
        <v>9977.6666666666642</v>
      </c>
      <c r="BQ325" s="6">
        <f t="shared" si="4292"/>
        <v>9977.6666666666642</v>
      </c>
      <c r="BS325" s="6">
        <f t="shared" ref="BS325:BU325" si="4293">BS324+(365/12)</f>
        <v>9977.6666666666642</v>
      </c>
      <c r="BT325" s="11">
        <f t="shared" si="4217"/>
        <v>21739.718425162966</v>
      </c>
      <c r="BU325" s="6">
        <f t="shared" si="4293"/>
        <v>9977.6666666666642</v>
      </c>
      <c r="BV325" s="11">
        <f t="shared" si="4218"/>
        <v>21739.718425162966</v>
      </c>
      <c r="BW325" s="6">
        <f t="shared" si="4269"/>
        <v>9977.6666666666642</v>
      </c>
      <c r="BX325" s="11">
        <f t="shared" si="4219"/>
        <v>21739.718425162966</v>
      </c>
      <c r="BY325" s="82">
        <f t="shared" si="4269"/>
        <v>9977.6666666666642</v>
      </c>
      <c r="BZ325" s="11">
        <f t="shared" si="4220"/>
        <v>21739.718425162966</v>
      </c>
      <c r="CA325" s="4"/>
    </row>
    <row r="326" spans="1:79">
      <c r="A326" s="1" t="str">
        <f t="shared" si="3667"/>
        <v/>
      </c>
      <c r="B326" s="1">
        <f t="shared" si="3505"/>
        <v>320</v>
      </c>
      <c r="C326" s="13">
        <f t="shared" si="3519"/>
        <v>0</v>
      </c>
      <c r="D326" s="2">
        <f t="shared" si="3520"/>
        <v>0</v>
      </c>
      <c r="E326" s="15">
        <f t="shared" si="3490"/>
        <v>0</v>
      </c>
      <c r="F326" s="15">
        <f t="shared" si="3819"/>
        <v>0</v>
      </c>
      <c r="G326" s="21">
        <f t="shared" si="3820"/>
        <v>0</v>
      </c>
      <c r="H326" s="19">
        <f>'rent cash flow (do not modify)'!D325</f>
        <v>37000</v>
      </c>
      <c r="I326" s="22">
        <f>'rent cash flow (do not modify)'!E325</f>
        <v>37000</v>
      </c>
      <c r="J326" s="21">
        <f t="shared" si="3506"/>
        <v>6476.2815748370322</v>
      </c>
      <c r="K326" s="15">
        <f t="shared" si="3521"/>
        <v>416.66666666666669</v>
      </c>
      <c r="L326" s="15">
        <f t="shared" si="3522"/>
        <v>83.333333333333329</v>
      </c>
      <c r="M326" s="16">
        <f t="shared" si="3523"/>
        <v>166.66666666666666</v>
      </c>
      <c r="N326" s="15">
        <f t="shared" si="3524"/>
        <v>83.333333333333329</v>
      </c>
      <c r="O326" s="7">
        <f t="shared" si="3821"/>
        <v>10999.999999999998</v>
      </c>
      <c r="P326" s="15">
        <f t="shared" si="3491"/>
        <v>28966</v>
      </c>
      <c r="Q326" s="21">
        <f t="shared" si="3492"/>
        <v>21739.718425162966</v>
      </c>
      <c r="R326" s="4"/>
      <c r="S326" s="6">
        <f t="shared" si="3525"/>
        <v>10008.08333333333</v>
      </c>
      <c r="T326" s="10"/>
      <c r="U326" s="6">
        <f t="shared" si="3525"/>
        <v>10008.08333333333</v>
      </c>
      <c r="W326" s="6">
        <f t="shared" si="3525"/>
        <v>10008.08333333333</v>
      </c>
      <c r="Y326" s="6">
        <f t="shared" si="3526"/>
        <v>10008.08333333333</v>
      </c>
      <c r="AA326" s="6">
        <f t="shared" ref="AA326:AC326" si="4294">AA325+(365/12)</f>
        <v>10008.08333333333</v>
      </c>
      <c r="AC326" s="6">
        <f t="shared" si="4294"/>
        <v>10008.08333333333</v>
      </c>
      <c r="AE326" s="6">
        <f t="shared" ref="AE326:AG326" si="4295">AE325+(365/12)</f>
        <v>10008.08333333333</v>
      </c>
      <c r="AG326" s="6">
        <f t="shared" si="4295"/>
        <v>10008.08333333333</v>
      </c>
      <c r="AI326" s="6">
        <f t="shared" ref="AI326:AK326" si="4296">AI325+(365/12)</f>
        <v>10008.08333333333</v>
      </c>
      <c r="AK326" s="6">
        <f t="shared" si="4296"/>
        <v>10008.08333333333</v>
      </c>
      <c r="AM326" s="6">
        <f t="shared" ref="AM326:AO326" si="4297">AM325+(365/12)</f>
        <v>10008.08333333333</v>
      </c>
      <c r="AO326" s="6">
        <f t="shared" si="4297"/>
        <v>10008.08333333333</v>
      </c>
      <c r="AQ326" s="6">
        <f t="shared" ref="AQ326:AS326" si="4298">AQ325+(365/12)</f>
        <v>10008.08333333333</v>
      </c>
      <c r="AS326" s="6">
        <f t="shared" si="4298"/>
        <v>10008.08333333333</v>
      </c>
      <c r="AU326" s="6">
        <f t="shared" ref="AU326:AW326" si="4299">AU325+(365/12)</f>
        <v>10008.08333333333</v>
      </c>
      <c r="AW326" s="6">
        <f t="shared" si="4299"/>
        <v>10008.08333333333</v>
      </c>
      <c r="AY326" s="6">
        <f t="shared" ref="AY326:BA326" si="4300">AY325+(365/12)</f>
        <v>10008.08333333333</v>
      </c>
      <c r="BA326" s="6">
        <f t="shared" si="4300"/>
        <v>10008.08333333333</v>
      </c>
      <c r="BC326" s="6">
        <f t="shared" ref="BC326:BE326" si="4301">BC325+(365/12)</f>
        <v>10008.08333333333</v>
      </c>
      <c r="BE326" s="6">
        <f t="shared" si="4301"/>
        <v>10008.08333333333</v>
      </c>
      <c r="BG326" s="6">
        <f t="shared" ref="BG326:BI326" si="4302">BG325+(365/12)</f>
        <v>10008.08333333333</v>
      </c>
      <c r="BI326" s="6">
        <f t="shared" si="4302"/>
        <v>10008.08333333333</v>
      </c>
      <c r="BK326" s="6">
        <f t="shared" ref="BK326:BM326" si="4303">BK325+(365/12)</f>
        <v>10008.08333333333</v>
      </c>
      <c r="BM326" s="6">
        <f t="shared" si="4303"/>
        <v>10008.08333333333</v>
      </c>
      <c r="BO326" s="6">
        <f t="shared" ref="BO326:BQ326" si="4304">BO325+(365/12)</f>
        <v>10008.08333333333</v>
      </c>
      <c r="BQ326" s="6">
        <f t="shared" si="4304"/>
        <v>10008.08333333333</v>
      </c>
      <c r="BS326" s="6">
        <f t="shared" ref="BS326:BU326" si="4305">BS325+(365/12)</f>
        <v>10008.08333333333</v>
      </c>
      <c r="BT326" s="11">
        <f t="shared" si="4217"/>
        <v>21739.718425162966</v>
      </c>
      <c r="BU326" s="6">
        <f t="shared" si="4305"/>
        <v>10008.08333333333</v>
      </c>
      <c r="BV326" s="11">
        <f t="shared" si="4218"/>
        <v>21739.718425162966</v>
      </c>
      <c r="BW326" s="6">
        <f t="shared" si="4269"/>
        <v>10008.08333333333</v>
      </c>
      <c r="BX326" s="11">
        <f t="shared" si="4219"/>
        <v>21739.718425162966</v>
      </c>
      <c r="BY326" s="82">
        <f t="shared" si="4269"/>
        <v>10008.08333333333</v>
      </c>
      <c r="BZ326" s="11">
        <f t="shared" si="4220"/>
        <v>21739.718425162966</v>
      </c>
      <c r="CA326" s="4"/>
    </row>
    <row r="327" spans="1:79">
      <c r="A327" s="1" t="str">
        <f t="shared" si="3667"/>
        <v/>
      </c>
      <c r="B327" s="1">
        <f t="shared" si="3505"/>
        <v>321</v>
      </c>
      <c r="C327" s="13">
        <f t="shared" si="3519"/>
        <v>0</v>
      </c>
      <c r="D327" s="2">
        <f t="shared" si="3520"/>
        <v>0</v>
      </c>
      <c r="E327" s="15">
        <f t="shared" ref="E327:E366" si="4306">C327*(((1+intrate)^(1/12))-1)</f>
        <v>0</v>
      </c>
      <c r="F327" s="15">
        <f t="shared" si="3819"/>
        <v>0</v>
      </c>
      <c r="G327" s="21">
        <f t="shared" si="3820"/>
        <v>0</v>
      </c>
      <c r="H327" s="19">
        <f>'rent cash flow (do not modify)'!D326</f>
        <v>37000</v>
      </c>
      <c r="I327" s="22">
        <f>'rent cash flow (do not modify)'!E326</f>
        <v>37000</v>
      </c>
      <c r="J327" s="21">
        <f t="shared" si="3506"/>
        <v>6476.2815748370322</v>
      </c>
      <c r="K327" s="15">
        <f t="shared" si="3521"/>
        <v>416.66666666666669</v>
      </c>
      <c r="L327" s="15">
        <f t="shared" si="3522"/>
        <v>83.333333333333329</v>
      </c>
      <c r="M327" s="16">
        <f t="shared" si="3523"/>
        <v>166.66666666666666</v>
      </c>
      <c r="N327" s="15">
        <f t="shared" si="3524"/>
        <v>83.333333333333329</v>
      </c>
      <c r="O327" s="7">
        <f t="shared" si="3821"/>
        <v>10999.999999999998</v>
      </c>
      <c r="P327" s="15">
        <f t="shared" ref="P327:P366" si="4307">IF(H327=0,-(H327-(H327-O327)*IF(tax=10%,10.3%,IF(tax=20%,20.6%,IF(tax=30%,30.9%)))),(H327-(H327-O327)*IF(tax=10%,10.3%,IF(tax=20%,20.6%,IF(tax=30%,30.9%)))))</f>
        <v>28966</v>
      </c>
      <c r="Q327" s="21">
        <f t="shared" ref="Q327:Q366" si="4308">-(D327-G327*IF(tax=10%,10.3%,IF(tax=20%,20.6%,IF(tax=30%,30.9%)))-IF(H327=0,0,(H327-(H327-O327)*IF(tax=10%,10.3%,IF(tax=20%,20.6%,IF(tax=30%,30.9%)))))+J327+K327+L327+M327+N327)</f>
        <v>21739.718425162966</v>
      </c>
      <c r="R327" s="4"/>
      <c r="S327" s="6">
        <f t="shared" si="3525"/>
        <v>10038.499999999996</v>
      </c>
      <c r="T327" s="10"/>
      <c r="U327" s="6">
        <f t="shared" si="3525"/>
        <v>10038.499999999996</v>
      </c>
      <c r="W327" s="6">
        <f t="shared" si="3525"/>
        <v>10038.499999999996</v>
      </c>
      <c r="Y327" s="6">
        <f t="shared" si="3526"/>
        <v>10038.499999999996</v>
      </c>
      <c r="AA327" s="6">
        <f t="shared" ref="AA327:AC327" si="4309">AA326+(365/12)</f>
        <v>10038.499999999996</v>
      </c>
      <c r="AC327" s="6">
        <f t="shared" si="4309"/>
        <v>10038.499999999996</v>
      </c>
      <c r="AE327" s="6">
        <f t="shared" ref="AE327:AG327" si="4310">AE326+(365/12)</f>
        <v>10038.499999999996</v>
      </c>
      <c r="AG327" s="6">
        <f t="shared" si="4310"/>
        <v>10038.499999999996</v>
      </c>
      <c r="AI327" s="6">
        <f t="shared" ref="AI327:AK327" si="4311">AI326+(365/12)</f>
        <v>10038.499999999996</v>
      </c>
      <c r="AK327" s="6">
        <f t="shared" si="4311"/>
        <v>10038.499999999996</v>
      </c>
      <c r="AM327" s="6">
        <f t="shared" ref="AM327:AO327" si="4312">AM326+(365/12)</f>
        <v>10038.499999999996</v>
      </c>
      <c r="AO327" s="6">
        <f t="shared" si="4312"/>
        <v>10038.499999999996</v>
      </c>
      <c r="AQ327" s="6">
        <f t="shared" ref="AQ327:AS327" si="4313">AQ326+(365/12)</f>
        <v>10038.499999999996</v>
      </c>
      <c r="AS327" s="6">
        <f t="shared" si="4313"/>
        <v>10038.499999999996</v>
      </c>
      <c r="AU327" s="6">
        <f t="shared" ref="AU327:AW327" si="4314">AU326+(365/12)</f>
        <v>10038.499999999996</v>
      </c>
      <c r="AW327" s="6">
        <f t="shared" si="4314"/>
        <v>10038.499999999996</v>
      </c>
      <c r="AY327" s="6">
        <f t="shared" ref="AY327:BA327" si="4315">AY326+(365/12)</f>
        <v>10038.499999999996</v>
      </c>
      <c r="BA327" s="6">
        <f t="shared" si="4315"/>
        <v>10038.499999999996</v>
      </c>
      <c r="BC327" s="6">
        <f t="shared" ref="BC327:BE327" si="4316">BC326+(365/12)</f>
        <v>10038.499999999996</v>
      </c>
      <c r="BE327" s="6">
        <f t="shared" si="4316"/>
        <v>10038.499999999996</v>
      </c>
      <c r="BG327" s="6">
        <f t="shared" ref="BG327:BI327" si="4317">BG326+(365/12)</f>
        <v>10038.499999999996</v>
      </c>
      <c r="BI327" s="6">
        <f t="shared" si="4317"/>
        <v>10038.499999999996</v>
      </c>
      <c r="BK327" s="6">
        <f t="shared" ref="BK327:BM327" si="4318">BK326+(365/12)</f>
        <v>10038.499999999996</v>
      </c>
      <c r="BM327" s="6">
        <f t="shared" si="4318"/>
        <v>10038.499999999996</v>
      </c>
      <c r="BO327" s="6">
        <f t="shared" ref="BO327:BQ327" si="4319">BO326+(365/12)</f>
        <v>10038.499999999996</v>
      </c>
      <c r="BQ327" s="6">
        <f t="shared" si="4319"/>
        <v>10038.499999999996</v>
      </c>
      <c r="BS327" s="6">
        <f t="shared" ref="BS327:BU327" si="4320">BS326+(365/12)</f>
        <v>10038.499999999996</v>
      </c>
      <c r="BT327" s="11">
        <f t="shared" si="4217"/>
        <v>21739.718425162966</v>
      </c>
      <c r="BU327" s="6">
        <f t="shared" si="4320"/>
        <v>10038.499999999996</v>
      </c>
      <c r="BV327" s="11">
        <f t="shared" si="4218"/>
        <v>21739.718425162966</v>
      </c>
      <c r="BW327" s="6">
        <f t="shared" si="4269"/>
        <v>10038.499999999996</v>
      </c>
      <c r="BX327" s="11">
        <f t="shared" si="4219"/>
        <v>21739.718425162966</v>
      </c>
      <c r="BY327" s="82">
        <f t="shared" si="4269"/>
        <v>10038.499999999996</v>
      </c>
      <c r="BZ327" s="11">
        <f t="shared" si="4220"/>
        <v>21739.718425162966</v>
      </c>
      <c r="CA327" s="4"/>
    </row>
    <row r="328" spans="1:79">
      <c r="A328" s="1" t="str">
        <f t="shared" si="3667"/>
        <v/>
      </c>
      <c r="B328" s="1">
        <f t="shared" ref="B328:B366" si="4321">B327+1</f>
        <v>322</v>
      </c>
      <c r="C328" s="13">
        <f t="shared" si="3519"/>
        <v>0</v>
      </c>
      <c r="D328" s="2">
        <f t="shared" si="3520"/>
        <v>0</v>
      </c>
      <c r="E328" s="15">
        <f t="shared" si="4306"/>
        <v>0</v>
      </c>
      <c r="F328" s="15">
        <f t="shared" si="3819"/>
        <v>0</v>
      </c>
      <c r="G328" s="21">
        <f t="shared" si="3820"/>
        <v>0</v>
      </c>
      <c r="H328" s="19">
        <f>'rent cash flow (do not modify)'!D327</f>
        <v>37000</v>
      </c>
      <c r="I328" s="22">
        <f>'rent cash flow (do not modify)'!E327</f>
        <v>37000</v>
      </c>
      <c r="J328" s="21">
        <f t="shared" ref="J328:J366" si="4322">IF(A328&lt;&gt;"",J327*(1+socinc),J327)</f>
        <v>6476.2815748370322</v>
      </c>
      <c r="K328" s="15">
        <f t="shared" si="3521"/>
        <v>416.66666666666669</v>
      </c>
      <c r="L328" s="15">
        <f t="shared" si="3522"/>
        <v>83.333333333333329</v>
      </c>
      <c r="M328" s="16">
        <f t="shared" si="3523"/>
        <v>166.66666666666666</v>
      </c>
      <c r="N328" s="15">
        <f t="shared" si="3524"/>
        <v>83.333333333333329</v>
      </c>
      <c r="O328" s="7">
        <f t="shared" si="3821"/>
        <v>10999.999999999998</v>
      </c>
      <c r="P328" s="15">
        <f t="shared" si="4307"/>
        <v>28966</v>
      </c>
      <c r="Q328" s="21">
        <f t="shared" si="4308"/>
        <v>21739.718425162966</v>
      </c>
      <c r="R328" s="4"/>
      <c r="S328" s="6">
        <f t="shared" si="3525"/>
        <v>10068.916666666662</v>
      </c>
      <c r="T328" s="10"/>
      <c r="U328" s="6">
        <f t="shared" si="3525"/>
        <v>10068.916666666662</v>
      </c>
      <c r="W328" s="6">
        <f t="shared" si="3525"/>
        <v>10068.916666666662</v>
      </c>
      <c r="Y328" s="6">
        <f t="shared" si="3526"/>
        <v>10068.916666666662</v>
      </c>
      <c r="AA328" s="6">
        <f t="shared" ref="AA328:AC328" si="4323">AA327+(365/12)</f>
        <v>10068.916666666662</v>
      </c>
      <c r="AC328" s="6">
        <f t="shared" si="4323"/>
        <v>10068.916666666662</v>
      </c>
      <c r="AE328" s="6">
        <f t="shared" ref="AE328:AG328" si="4324">AE327+(365/12)</f>
        <v>10068.916666666662</v>
      </c>
      <c r="AG328" s="6">
        <f t="shared" si="4324"/>
        <v>10068.916666666662</v>
      </c>
      <c r="AI328" s="6">
        <f t="shared" ref="AI328:AK328" si="4325">AI327+(365/12)</f>
        <v>10068.916666666662</v>
      </c>
      <c r="AK328" s="6">
        <f t="shared" si="4325"/>
        <v>10068.916666666662</v>
      </c>
      <c r="AM328" s="6">
        <f t="shared" ref="AM328:AO328" si="4326">AM327+(365/12)</f>
        <v>10068.916666666662</v>
      </c>
      <c r="AO328" s="6">
        <f t="shared" si="4326"/>
        <v>10068.916666666662</v>
      </c>
      <c r="AQ328" s="6">
        <f t="shared" ref="AQ328:AS328" si="4327">AQ327+(365/12)</f>
        <v>10068.916666666662</v>
      </c>
      <c r="AS328" s="6">
        <f t="shared" si="4327"/>
        <v>10068.916666666662</v>
      </c>
      <c r="AU328" s="6">
        <f t="shared" ref="AU328:AW328" si="4328">AU327+(365/12)</f>
        <v>10068.916666666662</v>
      </c>
      <c r="AW328" s="6">
        <f t="shared" si="4328"/>
        <v>10068.916666666662</v>
      </c>
      <c r="AY328" s="6">
        <f t="shared" ref="AY328:BA328" si="4329">AY327+(365/12)</f>
        <v>10068.916666666662</v>
      </c>
      <c r="BA328" s="6">
        <f t="shared" si="4329"/>
        <v>10068.916666666662</v>
      </c>
      <c r="BC328" s="6">
        <f t="shared" ref="BC328:BE328" si="4330">BC327+(365/12)</f>
        <v>10068.916666666662</v>
      </c>
      <c r="BE328" s="6">
        <f t="shared" si="4330"/>
        <v>10068.916666666662</v>
      </c>
      <c r="BG328" s="6">
        <f t="shared" ref="BG328:BI328" si="4331">BG327+(365/12)</f>
        <v>10068.916666666662</v>
      </c>
      <c r="BI328" s="6">
        <f t="shared" si="4331"/>
        <v>10068.916666666662</v>
      </c>
      <c r="BK328" s="6">
        <f t="shared" ref="BK328:BM328" si="4332">BK327+(365/12)</f>
        <v>10068.916666666662</v>
      </c>
      <c r="BM328" s="6">
        <f t="shared" si="4332"/>
        <v>10068.916666666662</v>
      </c>
      <c r="BO328" s="6">
        <f t="shared" ref="BO328:BQ328" si="4333">BO327+(365/12)</f>
        <v>10068.916666666662</v>
      </c>
      <c r="BQ328" s="6">
        <f t="shared" si="4333"/>
        <v>10068.916666666662</v>
      </c>
      <c r="BS328" s="6">
        <f t="shared" ref="BS328:BU328" si="4334">BS327+(365/12)</f>
        <v>10068.916666666662</v>
      </c>
      <c r="BT328" s="11">
        <f t="shared" si="4217"/>
        <v>21739.718425162966</v>
      </c>
      <c r="BU328" s="6">
        <f t="shared" si="4334"/>
        <v>10068.916666666662</v>
      </c>
      <c r="BV328" s="11">
        <f t="shared" si="4218"/>
        <v>21739.718425162966</v>
      </c>
      <c r="BW328" s="6">
        <f t="shared" si="4269"/>
        <v>10068.916666666662</v>
      </c>
      <c r="BX328" s="11">
        <f t="shared" si="4219"/>
        <v>21739.718425162966</v>
      </c>
      <c r="BY328" s="82">
        <f t="shared" si="4269"/>
        <v>10068.916666666662</v>
      </c>
      <c r="BZ328" s="11">
        <f t="shared" si="4220"/>
        <v>21739.718425162966</v>
      </c>
      <c r="CA328" s="4"/>
    </row>
    <row r="329" spans="1:79">
      <c r="A329" s="1" t="str">
        <f t="shared" si="3667"/>
        <v/>
      </c>
      <c r="B329" s="1">
        <f t="shared" si="4321"/>
        <v>323</v>
      </c>
      <c r="C329" s="13">
        <f t="shared" ref="C329:C366" si="4335">IF(C328&lt;0.0001,0,C328-F328)</f>
        <v>0</v>
      </c>
      <c r="D329" s="2">
        <f t="shared" ref="D329:D366" si="4336">IF(C329&lt;0.0001,0,D328)</f>
        <v>0</v>
      </c>
      <c r="E329" s="15">
        <f t="shared" si="4306"/>
        <v>0</v>
      </c>
      <c r="F329" s="15">
        <f t="shared" si="3819"/>
        <v>0</v>
      </c>
      <c r="G329" s="21">
        <f t="shared" si="3820"/>
        <v>0</v>
      </c>
      <c r="H329" s="19">
        <f>'rent cash flow (do not modify)'!D328</f>
        <v>37000</v>
      </c>
      <c r="I329" s="22">
        <f>'rent cash flow (do not modify)'!E328</f>
        <v>37000</v>
      </c>
      <c r="J329" s="21">
        <f t="shared" si="4322"/>
        <v>6476.2815748370322</v>
      </c>
      <c r="K329" s="15">
        <f t="shared" ref="K329:K366" si="4337">K328</f>
        <v>416.66666666666669</v>
      </c>
      <c r="L329" s="15">
        <f t="shared" ref="L329:L366" si="4338">L328</f>
        <v>83.333333333333329</v>
      </c>
      <c r="M329" s="16">
        <f t="shared" ref="M329:M366" si="4339">M328</f>
        <v>166.66666666666666</v>
      </c>
      <c r="N329" s="15">
        <f t="shared" ref="N329:N366" si="4340">N328</f>
        <v>83.333333333333329</v>
      </c>
      <c r="O329" s="7">
        <f t="shared" si="3821"/>
        <v>10999.999999999998</v>
      </c>
      <c r="P329" s="15">
        <f t="shared" si="4307"/>
        <v>28966</v>
      </c>
      <c r="Q329" s="21">
        <f t="shared" si="4308"/>
        <v>21739.718425162966</v>
      </c>
      <c r="R329" s="4"/>
      <c r="S329" s="6">
        <f t="shared" ref="S329:Y366" si="4341">S328+(365/12)</f>
        <v>10099.333333333328</v>
      </c>
      <c r="T329" s="10"/>
      <c r="U329" s="6">
        <f t="shared" si="4341"/>
        <v>10099.333333333328</v>
      </c>
      <c r="W329" s="6">
        <f t="shared" si="4341"/>
        <v>10099.333333333328</v>
      </c>
      <c r="Y329" s="6">
        <f t="shared" si="4341"/>
        <v>10099.333333333328</v>
      </c>
      <c r="AA329" s="6">
        <f t="shared" ref="AA329:AC329" si="4342">AA328+(365/12)</f>
        <v>10099.333333333328</v>
      </c>
      <c r="AC329" s="6">
        <f t="shared" si="4342"/>
        <v>10099.333333333328</v>
      </c>
      <c r="AE329" s="6">
        <f t="shared" ref="AE329:AG329" si="4343">AE328+(365/12)</f>
        <v>10099.333333333328</v>
      </c>
      <c r="AG329" s="6">
        <f t="shared" si="4343"/>
        <v>10099.333333333328</v>
      </c>
      <c r="AI329" s="6">
        <f t="shared" ref="AI329:AK329" si="4344">AI328+(365/12)</f>
        <v>10099.333333333328</v>
      </c>
      <c r="AK329" s="6">
        <f t="shared" si="4344"/>
        <v>10099.333333333328</v>
      </c>
      <c r="AM329" s="6">
        <f t="shared" ref="AM329:AO329" si="4345">AM328+(365/12)</f>
        <v>10099.333333333328</v>
      </c>
      <c r="AO329" s="6">
        <f t="shared" si="4345"/>
        <v>10099.333333333328</v>
      </c>
      <c r="AQ329" s="6">
        <f t="shared" ref="AQ329:AS329" si="4346">AQ328+(365/12)</f>
        <v>10099.333333333328</v>
      </c>
      <c r="AS329" s="6">
        <f t="shared" si="4346"/>
        <v>10099.333333333328</v>
      </c>
      <c r="AU329" s="6">
        <f t="shared" ref="AU329:AW329" si="4347">AU328+(365/12)</f>
        <v>10099.333333333328</v>
      </c>
      <c r="AW329" s="6">
        <f t="shared" si="4347"/>
        <v>10099.333333333328</v>
      </c>
      <c r="AY329" s="6">
        <f t="shared" ref="AY329:BA329" si="4348">AY328+(365/12)</f>
        <v>10099.333333333328</v>
      </c>
      <c r="BA329" s="6">
        <f t="shared" si="4348"/>
        <v>10099.333333333328</v>
      </c>
      <c r="BC329" s="6">
        <f t="shared" ref="BC329:BE329" si="4349">BC328+(365/12)</f>
        <v>10099.333333333328</v>
      </c>
      <c r="BE329" s="6">
        <f t="shared" si="4349"/>
        <v>10099.333333333328</v>
      </c>
      <c r="BG329" s="6">
        <f t="shared" ref="BG329:BI329" si="4350">BG328+(365/12)</f>
        <v>10099.333333333328</v>
      </c>
      <c r="BI329" s="6">
        <f t="shared" si="4350"/>
        <v>10099.333333333328</v>
      </c>
      <c r="BK329" s="6">
        <f t="shared" ref="BK329:BM329" si="4351">BK328+(365/12)</f>
        <v>10099.333333333328</v>
      </c>
      <c r="BM329" s="6">
        <f t="shared" si="4351"/>
        <v>10099.333333333328</v>
      </c>
      <c r="BO329" s="6">
        <f t="shared" ref="BO329:BQ329" si="4352">BO328+(365/12)</f>
        <v>10099.333333333328</v>
      </c>
      <c r="BQ329" s="6">
        <f t="shared" si="4352"/>
        <v>10099.333333333328</v>
      </c>
      <c r="BS329" s="6">
        <f t="shared" ref="BS329:BU329" si="4353">BS328+(365/12)</f>
        <v>10099.333333333328</v>
      </c>
      <c r="BT329" s="11">
        <f t="shared" si="4217"/>
        <v>21739.718425162966</v>
      </c>
      <c r="BU329" s="6">
        <f t="shared" si="4353"/>
        <v>10099.333333333328</v>
      </c>
      <c r="BV329" s="11">
        <f t="shared" si="4218"/>
        <v>21739.718425162966</v>
      </c>
      <c r="BW329" s="6">
        <f t="shared" si="4269"/>
        <v>10099.333333333328</v>
      </c>
      <c r="BX329" s="11">
        <f t="shared" si="4219"/>
        <v>21739.718425162966</v>
      </c>
      <c r="BY329" s="82">
        <f t="shared" si="4269"/>
        <v>10099.333333333328</v>
      </c>
      <c r="BZ329" s="11">
        <f t="shared" si="4220"/>
        <v>21739.718425162966</v>
      </c>
      <c r="CA329" s="4"/>
    </row>
    <row r="330" spans="1:79">
      <c r="A330" s="1" t="str">
        <f t="shared" si="3667"/>
        <v/>
      </c>
      <c r="B330" s="1">
        <f t="shared" si="4321"/>
        <v>324</v>
      </c>
      <c r="C330" s="13">
        <f t="shared" si="4335"/>
        <v>0</v>
      </c>
      <c r="D330" s="2">
        <f t="shared" si="4336"/>
        <v>0</v>
      </c>
      <c r="E330" s="15">
        <f t="shared" si="4306"/>
        <v>0</v>
      </c>
      <c r="F330" s="15">
        <f t="shared" si="3819"/>
        <v>0</v>
      </c>
      <c r="G330" s="21">
        <f t="shared" si="3820"/>
        <v>0</v>
      </c>
      <c r="H330" s="19">
        <f>'rent cash flow (do not modify)'!D329</f>
        <v>37000</v>
      </c>
      <c r="I330" s="22">
        <f>'rent cash flow (do not modify)'!E329</f>
        <v>37000</v>
      </c>
      <c r="J330" s="21">
        <f t="shared" si="4322"/>
        <v>6476.2815748370322</v>
      </c>
      <c r="K330" s="15">
        <f t="shared" si="4337"/>
        <v>416.66666666666669</v>
      </c>
      <c r="L330" s="15">
        <f t="shared" si="4338"/>
        <v>83.333333333333329</v>
      </c>
      <c r="M330" s="16">
        <f t="shared" si="4339"/>
        <v>166.66666666666666</v>
      </c>
      <c r="N330" s="15">
        <f t="shared" si="4340"/>
        <v>83.333333333333329</v>
      </c>
      <c r="O330" s="7">
        <f t="shared" si="3821"/>
        <v>10999.999999999998</v>
      </c>
      <c r="P330" s="15">
        <f t="shared" si="4307"/>
        <v>28966</v>
      </c>
      <c r="Q330" s="21">
        <f t="shared" si="4308"/>
        <v>21739.718425162966</v>
      </c>
      <c r="R330" s="4"/>
      <c r="S330" s="6">
        <f t="shared" si="4341"/>
        <v>10129.749999999995</v>
      </c>
      <c r="T330" s="10"/>
      <c r="U330" s="6">
        <f t="shared" si="4341"/>
        <v>10129.749999999995</v>
      </c>
      <c r="W330" s="6">
        <f t="shared" si="4341"/>
        <v>10129.749999999995</v>
      </c>
      <c r="Y330" s="6">
        <f t="shared" si="4341"/>
        <v>10129.749999999995</v>
      </c>
      <c r="AA330" s="6">
        <f t="shared" ref="AA330:AC330" si="4354">AA329+(365/12)</f>
        <v>10129.749999999995</v>
      </c>
      <c r="AC330" s="6">
        <f t="shared" si="4354"/>
        <v>10129.749999999995</v>
      </c>
      <c r="AE330" s="6">
        <f t="shared" ref="AE330:AG330" si="4355">AE329+(365/12)</f>
        <v>10129.749999999995</v>
      </c>
      <c r="AG330" s="6">
        <f t="shared" si="4355"/>
        <v>10129.749999999995</v>
      </c>
      <c r="AI330" s="6">
        <f t="shared" ref="AI330:AK330" si="4356">AI329+(365/12)</f>
        <v>10129.749999999995</v>
      </c>
      <c r="AK330" s="6">
        <f t="shared" si="4356"/>
        <v>10129.749999999995</v>
      </c>
      <c r="AM330" s="6">
        <f t="shared" ref="AM330:AO330" si="4357">AM329+(365/12)</f>
        <v>10129.749999999995</v>
      </c>
      <c r="AO330" s="6">
        <f t="shared" si="4357"/>
        <v>10129.749999999995</v>
      </c>
      <c r="AQ330" s="6">
        <f t="shared" ref="AQ330:AS330" si="4358">AQ329+(365/12)</f>
        <v>10129.749999999995</v>
      </c>
      <c r="AS330" s="6">
        <f t="shared" si="4358"/>
        <v>10129.749999999995</v>
      </c>
      <c r="AU330" s="6">
        <f t="shared" ref="AU330:AW330" si="4359">AU329+(365/12)</f>
        <v>10129.749999999995</v>
      </c>
      <c r="AW330" s="6">
        <f t="shared" si="4359"/>
        <v>10129.749999999995</v>
      </c>
      <c r="AY330" s="6">
        <f t="shared" ref="AY330:BA330" si="4360">AY329+(365/12)</f>
        <v>10129.749999999995</v>
      </c>
      <c r="BA330" s="6">
        <f t="shared" si="4360"/>
        <v>10129.749999999995</v>
      </c>
      <c r="BC330" s="6">
        <f t="shared" ref="BC330:BE330" si="4361">BC329+(365/12)</f>
        <v>10129.749999999995</v>
      </c>
      <c r="BE330" s="6">
        <f t="shared" si="4361"/>
        <v>10129.749999999995</v>
      </c>
      <c r="BG330" s="6">
        <f t="shared" ref="BG330:BI330" si="4362">BG329+(365/12)</f>
        <v>10129.749999999995</v>
      </c>
      <c r="BI330" s="6">
        <f t="shared" si="4362"/>
        <v>10129.749999999995</v>
      </c>
      <c r="BK330" s="6">
        <f t="shared" ref="BK330:BM330" si="4363">BK329+(365/12)</f>
        <v>10129.749999999995</v>
      </c>
      <c r="BM330" s="6">
        <f t="shared" si="4363"/>
        <v>10129.749999999995</v>
      </c>
      <c r="BO330" s="6">
        <f t="shared" ref="BO330:BQ330" si="4364">BO329+(365/12)</f>
        <v>10129.749999999995</v>
      </c>
      <c r="BQ330" s="6">
        <f t="shared" si="4364"/>
        <v>10129.749999999995</v>
      </c>
      <c r="BS330" s="6">
        <f t="shared" ref="BS330:BU330" si="4365">BS329+(365/12)</f>
        <v>10129.749999999995</v>
      </c>
      <c r="BT330" s="11">
        <f t="shared" si="4217"/>
        <v>21739.718425162966</v>
      </c>
      <c r="BU330" s="6">
        <f t="shared" si="4365"/>
        <v>10129.749999999995</v>
      </c>
      <c r="BV330" s="11">
        <f t="shared" si="4218"/>
        <v>21739.718425162966</v>
      </c>
      <c r="BW330" s="6">
        <f t="shared" si="4269"/>
        <v>10129.749999999995</v>
      </c>
      <c r="BX330" s="11">
        <f t="shared" si="4219"/>
        <v>21739.718425162966</v>
      </c>
      <c r="BY330" s="82">
        <f t="shared" si="4269"/>
        <v>10129.749999999995</v>
      </c>
      <c r="BZ330" s="11">
        <f t="shared" si="4220"/>
        <v>21739.718425162966</v>
      </c>
      <c r="CA330" s="4"/>
    </row>
    <row r="331" spans="1:79">
      <c r="A331" s="18">
        <f t="shared" si="3667"/>
        <v>28</v>
      </c>
      <c r="B331" s="18">
        <f t="shared" si="4321"/>
        <v>325</v>
      </c>
      <c r="C331" s="19">
        <f t="shared" si="4335"/>
        <v>0</v>
      </c>
      <c r="D331" s="22">
        <f t="shared" si="4336"/>
        <v>0</v>
      </c>
      <c r="E331" s="22">
        <f t="shared" si="4306"/>
        <v>0</v>
      </c>
      <c r="F331" s="22">
        <f t="shared" si="3819"/>
        <v>0</v>
      </c>
      <c r="G331" s="23">
        <f t="shared" si="3820"/>
        <v>0</v>
      </c>
      <c r="H331" s="19">
        <f>'rent cash flow (do not modify)'!D330</f>
        <v>37000</v>
      </c>
      <c r="I331" s="22">
        <f>'rent cash flow (do not modify)'!E330</f>
        <v>37000</v>
      </c>
      <c r="J331" s="23">
        <f t="shared" si="4322"/>
        <v>6541.0443905854027</v>
      </c>
      <c r="K331" s="22">
        <f t="shared" si="4337"/>
        <v>416.66666666666669</v>
      </c>
      <c r="L331" s="22">
        <f t="shared" si="4338"/>
        <v>83.333333333333329</v>
      </c>
      <c r="M331" s="19">
        <f t="shared" si="4339"/>
        <v>166.66666666666666</v>
      </c>
      <c r="N331" s="22">
        <f t="shared" si="4340"/>
        <v>83.333333333333329</v>
      </c>
      <c r="O331" s="18">
        <f t="shared" si="3821"/>
        <v>10999.999999999998</v>
      </c>
      <c r="P331" s="22">
        <f t="shared" si="4307"/>
        <v>28966</v>
      </c>
      <c r="Q331" s="23">
        <f t="shared" si="4308"/>
        <v>21674.955609414596</v>
      </c>
      <c r="R331" s="4"/>
      <c r="S331" s="6">
        <f t="shared" si="4341"/>
        <v>10160.166666666661</v>
      </c>
      <c r="T331" s="20"/>
      <c r="U331" s="6">
        <f t="shared" si="4341"/>
        <v>10160.166666666661</v>
      </c>
      <c r="V331" s="20"/>
      <c r="W331" s="6">
        <f t="shared" si="4341"/>
        <v>10160.166666666661</v>
      </c>
      <c r="X331" s="20"/>
      <c r="Y331" s="6">
        <f t="shared" si="4341"/>
        <v>10160.166666666661</v>
      </c>
      <c r="Z331" s="20"/>
      <c r="AA331" s="6">
        <f t="shared" ref="AA331:AC331" si="4366">AA330+(365/12)</f>
        <v>10160.166666666661</v>
      </c>
      <c r="AB331" s="20"/>
      <c r="AC331" s="6">
        <f t="shared" si="4366"/>
        <v>10160.166666666661</v>
      </c>
      <c r="AD331" s="20"/>
      <c r="AE331" s="6">
        <f t="shared" ref="AE331:AG331" si="4367">AE330+(365/12)</f>
        <v>10160.166666666661</v>
      </c>
      <c r="AF331" s="20"/>
      <c r="AG331" s="6">
        <f t="shared" si="4367"/>
        <v>10160.166666666661</v>
      </c>
      <c r="AH331" s="20"/>
      <c r="AI331" s="6">
        <f t="shared" ref="AI331:AK331" si="4368">AI330+(365/12)</f>
        <v>10160.166666666661</v>
      </c>
      <c r="AJ331" s="20"/>
      <c r="AK331" s="6">
        <f t="shared" si="4368"/>
        <v>10160.166666666661</v>
      </c>
      <c r="AL331" s="20"/>
      <c r="AM331" s="6">
        <f t="shared" ref="AM331:AO331" si="4369">AM330+(365/12)</f>
        <v>10160.166666666661</v>
      </c>
      <c r="AN331" s="20"/>
      <c r="AO331" s="6">
        <f t="shared" si="4369"/>
        <v>10160.166666666661</v>
      </c>
      <c r="AP331" s="20"/>
      <c r="AQ331" s="6">
        <f t="shared" ref="AQ331:AS331" si="4370">AQ330+(365/12)</f>
        <v>10160.166666666661</v>
      </c>
      <c r="AR331" s="20"/>
      <c r="AS331" s="6">
        <f t="shared" si="4370"/>
        <v>10160.166666666661</v>
      </c>
      <c r="AT331" s="20"/>
      <c r="AU331" s="6">
        <f t="shared" ref="AU331:AW331" si="4371">AU330+(365/12)</f>
        <v>10160.166666666661</v>
      </c>
      <c r="AV331" s="20"/>
      <c r="AW331" s="6">
        <f t="shared" si="4371"/>
        <v>10160.166666666661</v>
      </c>
      <c r="AX331" s="20"/>
      <c r="AY331" s="6">
        <f t="shared" ref="AY331:BA331" si="4372">AY330+(365/12)</f>
        <v>10160.166666666661</v>
      </c>
      <c r="AZ331" s="20"/>
      <c r="BA331" s="6">
        <f t="shared" si="4372"/>
        <v>10160.166666666661</v>
      </c>
      <c r="BB331" s="20"/>
      <c r="BC331" s="6">
        <f t="shared" ref="BC331:BE331" si="4373">BC330+(365/12)</f>
        <v>10160.166666666661</v>
      </c>
      <c r="BD331" s="20"/>
      <c r="BE331" s="6">
        <f t="shared" si="4373"/>
        <v>10160.166666666661</v>
      </c>
      <c r="BF331" s="20"/>
      <c r="BG331" s="6">
        <f t="shared" ref="BG331:BI331" si="4374">BG330+(365/12)</f>
        <v>10160.166666666661</v>
      </c>
      <c r="BH331" s="20"/>
      <c r="BI331" s="6">
        <f t="shared" si="4374"/>
        <v>10160.166666666661</v>
      </c>
      <c r="BJ331" s="20"/>
      <c r="BK331" s="6">
        <f t="shared" ref="BK331:BM331" si="4375">BK330+(365/12)</f>
        <v>10160.166666666661</v>
      </c>
      <c r="BL331" s="20"/>
      <c r="BM331" s="6">
        <f t="shared" si="4375"/>
        <v>10160.166666666661</v>
      </c>
      <c r="BN331" s="20"/>
      <c r="BO331" s="6">
        <f t="shared" ref="BO331:BQ331" si="4376">BO330+(365/12)</f>
        <v>10160.166666666661</v>
      </c>
      <c r="BP331" s="20"/>
      <c r="BQ331" s="6">
        <f t="shared" si="4376"/>
        <v>10160.166666666661</v>
      </c>
      <c r="BR331" s="20"/>
      <c r="BS331" s="6">
        <f t="shared" ref="BS331:BU331" si="4377">BS330+(365/12)</f>
        <v>10160.166666666661</v>
      </c>
      <c r="BT331" s="20">
        <f>value*(1+appr)^(A331-1)-C331-IF((A331-1)&lt;=penaltyy,sqft*pamt,0)</f>
        <v>65549970.95749978</v>
      </c>
      <c r="BU331" s="6">
        <f t="shared" si="4377"/>
        <v>10160.166666666661</v>
      </c>
      <c r="BV331" s="20">
        <f t="shared" ref="BV331:BV342" si="4378">Q331</f>
        <v>21674.955609414596</v>
      </c>
      <c r="BW331" s="6">
        <f t="shared" si="4269"/>
        <v>10160.166666666661</v>
      </c>
      <c r="BX331" s="20">
        <f t="shared" ref="BX331:BX342" si="4379">Q331</f>
        <v>21674.955609414596</v>
      </c>
      <c r="BY331" s="82">
        <f t="shared" si="4269"/>
        <v>10160.166666666661</v>
      </c>
      <c r="BZ331" s="20">
        <f t="shared" ref="BZ331:BZ342" si="4380">Q331</f>
        <v>21674.955609414596</v>
      </c>
      <c r="CA331" s="4"/>
    </row>
    <row r="332" spans="1:79">
      <c r="A332" s="1" t="str">
        <f t="shared" si="3667"/>
        <v/>
      </c>
      <c r="B332" s="1">
        <f t="shared" si="4321"/>
        <v>326</v>
      </c>
      <c r="C332" s="13">
        <f t="shared" si="4335"/>
        <v>0</v>
      </c>
      <c r="D332" s="2">
        <f t="shared" si="4336"/>
        <v>0</v>
      </c>
      <c r="E332" s="15">
        <f t="shared" si="4306"/>
        <v>0</v>
      </c>
      <c r="F332" s="15">
        <f t="shared" si="3819"/>
        <v>0</v>
      </c>
      <c r="G332" s="21">
        <f t="shared" si="3820"/>
        <v>0</v>
      </c>
      <c r="H332" s="19">
        <f>'rent cash flow (do not modify)'!D331</f>
        <v>37000</v>
      </c>
      <c r="I332" s="22">
        <f>'rent cash flow (do not modify)'!E331</f>
        <v>37000</v>
      </c>
      <c r="J332" s="21">
        <f t="shared" si="4322"/>
        <v>6541.0443905854027</v>
      </c>
      <c r="K332" s="15">
        <f t="shared" si="4337"/>
        <v>416.66666666666669</v>
      </c>
      <c r="L332" s="15">
        <f t="shared" si="4338"/>
        <v>83.333333333333329</v>
      </c>
      <c r="M332" s="16">
        <f t="shared" si="4339"/>
        <v>166.66666666666666</v>
      </c>
      <c r="N332" s="15">
        <f t="shared" si="4340"/>
        <v>83.333333333333329</v>
      </c>
      <c r="O332" s="7">
        <f t="shared" si="3821"/>
        <v>10999.999999999998</v>
      </c>
      <c r="P332" s="15">
        <f t="shared" si="4307"/>
        <v>28966</v>
      </c>
      <c r="Q332" s="21">
        <f t="shared" si="4308"/>
        <v>21674.955609414596</v>
      </c>
      <c r="R332" s="4"/>
      <c r="S332" s="6">
        <f t="shared" si="4341"/>
        <v>10190.583333333327</v>
      </c>
      <c r="T332" s="10"/>
      <c r="U332" s="6">
        <f t="shared" si="4341"/>
        <v>10190.583333333327</v>
      </c>
      <c r="W332" s="6">
        <f t="shared" si="4341"/>
        <v>10190.583333333327</v>
      </c>
      <c r="Y332" s="6">
        <f t="shared" si="4341"/>
        <v>10190.583333333327</v>
      </c>
      <c r="AA332" s="6">
        <f t="shared" ref="AA332:AC332" si="4381">AA331+(365/12)</f>
        <v>10190.583333333327</v>
      </c>
      <c r="AC332" s="6">
        <f t="shared" si="4381"/>
        <v>10190.583333333327</v>
      </c>
      <c r="AE332" s="6">
        <f t="shared" ref="AE332:AG332" si="4382">AE331+(365/12)</f>
        <v>10190.583333333327</v>
      </c>
      <c r="AG332" s="6">
        <f t="shared" si="4382"/>
        <v>10190.583333333327</v>
      </c>
      <c r="AI332" s="6">
        <f t="shared" ref="AI332:AK332" si="4383">AI331+(365/12)</f>
        <v>10190.583333333327</v>
      </c>
      <c r="AK332" s="6">
        <f t="shared" si="4383"/>
        <v>10190.583333333327</v>
      </c>
      <c r="AM332" s="6">
        <f t="shared" ref="AM332:AO332" si="4384">AM331+(365/12)</f>
        <v>10190.583333333327</v>
      </c>
      <c r="AO332" s="6">
        <f t="shared" si="4384"/>
        <v>10190.583333333327</v>
      </c>
      <c r="AQ332" s="6">
        <f t="shared" ref="AQ332:AS332" si="4385">AQ331+(365/12)</f>
        <v>10190.583333333327</v>
      </c>
      <c r="AS332" s="6">
        <f t="shared" si="4385"/>
        <v>10190.583333333327</v>
      </c>
      <c r="AU332" s="6">
        <f t="shared" ref="AU332:AW332" si="4386">AU331+(365/12)</f>
        <v>10190.583333333327</v>
      </c>
      <c r="AW332" s="6">
        <f t="shared" si="4386"/>
        <v>10190.583333333327</v>
      </c>
      <c r="AY332" s="6">
        <f t="shared" ref="AY332:BA332" si="4387">AY331+(365/12)</f>
        <v>10190.583333333327</v>
      </c>
      <c r="BA332" s="6">
        <f t="shared" si="4387"/>
        <v>10190.583333333327</v>
      </c>
      <c r="BC332" s="6">
        <f t="shared" ref="BC332:BE332" si="4388">BC331+(365/12)</f>
        <v>10190.583333333327</v>
      </c>
      <c r="BE332" s="6">
        <f t="shared" si="4388"/>
        <v>10190.583333333327</v>
      </c>
      <c r="BG332" s="6">
        <f t="shared" ref="BG332:BI332" si="4389">BG331+(365/12)</f>
        <v>10190.583333333327</v>
      </c>
      <c r="BI332" s="6">
        <f t="shared" si="4389"/>
        <v>10190.583333333327</v>
      </c>
      <c r="BK332" s="6">
        <f t="shared" ref="BK332:BM332" si="4390">BK331+(365/12)</f>
        <v>10190.583333333327</v>
      </c>
      <c r="BM332" s="6">
        <f t="shared" si="4390"/>
        <v>10190.583333333327</v>
      </c>
      <c r="BO332" s="6">
        <f t="shared" ref="BO332:BQ332" si="4391">BO331+(365/12)</f>
        <v>10190.583333333327</v>
      </c>
      <c r="BQ332" s="6">
        <f t="shared" si="4391"/>
        <v>10190.583333333327</v>
      </c>
      <c r="BS332" s="6">
        <f t="shared" ref="BS332:BU332" si="4392">BS331+(365/12)</f>
        <v>10190.583333333327</v>
      </c>
      <c r="BU332" s="6">
        <f t="shared" si="4392"/>
        <v>10190.583333333327</v>
      </c>
      <c r="BV332" s="11">
        <f t="shared" si="4378"/>
        <v>21674.955609414596</v>
      </c>
      <c r="BW332" s="6">
        <f t="shared" si="4269"/>
        <v>10190.583333333327</v>
      </c>
      <c r="BX332" s="11">
        <f t="shared" si="4379"/>
        <v>21674.955609414596</v>
      </c>
      <c r="BY332" s="82">
        <f t="shared" si="4269"/>
        <v>10190.583333333327</v>
      </c>
      <c r="BZ332" s="11">
        <f t="shared" si="4380"/>
        <v>21674.955609414596</v>
      </c>
      <c r="CA332" s="4"/>
    </row>
    <row r="333" spans="1:79">
      <c r="A333" s="1" t="str">
        <f t="shared" si="3667"/>
        <v/>
      </c>
      <c r="B333" s="1">
        <f t="shared" si="4321"/>
        <v>327</v>
      </c>
      <c r="C333" s="13">
        <f t="shared" si="4335"/>
        <v>0</v>
      </c>
      <c r="D333" s="2">
        <f t="shared" si="4336"/>
        <v>0</v>
      </c>
      <c r="E333" s="15">
        <f t="shared" si="4306"/>
        <v>0</v>
      </c>
      <c r="F333" s="15">
        <f t="shared" si="3819"/>
        <v>0</v>
      </c>
      <c r="G333" s="21">
        <f t="shared" si="3820"/>
        <v>0</v>
      </c>
      <c r="H333" s="19">
        <f>'rent cash flow (do not modify)'!D332</f>
        <v>37000</v>
      </c>
      <c r="I333" s="22">
        <f>'rent cash flow (do not modify)'!E332</f>
        <v>37000</v>
      </c>
      <c r="J333" s="21">
        <f t="shared" si="4322"/>
        <v>6541.0443905854027</v>
      </c>
      <c r="K333" s="15">
        <f t="shared" si="4337"/>
        <v>416.66666666666669</v>
      </c>
      <c r="L333" s="15">
        <f t="shared" si="4338"/>
        <v>83.333333333333329</v>
      </c>
      <c r="M333" s="16">
        <f t="shared" si="4339"/>
        <v>166.66666666666666</v>
      </c>
      <c r="N333" s="15">
        <f t="shared" si="4340"/>
        <v>83.333333333333329</v>
      </c>
      <c r="O333" s="7">
        <f t="shared" si="3821"/>
        <v>10999.999999999998</v>
      </c>
      <c r="P333" s="15">
        <f t="shared" si="4307"/>
        <v>28966</v>
      </c>
      <c r="Q333" s="21">
        <f t="shared" si="4308"/>
        <v>21674.955609414596</v>
      </c>
      <c r="R333" s="4"/>
      <c r="S333" s="6">
        <f t="shared" si="4341"/>
        <v>10220.999999999993</v>
      </c>
      <c r="T333" s="10"/>
      <c r="U333" s="6">
        <f t="shared" si="4341"/>
        <v>10220.999999999993</v>
      </c>
      <c r="W333" s="6">
        <f t="shared" si="4341"/>
        <v>10220.999999999993</v>
      </c>
      <c r="Y333" s="6">
        <f t="shared" si="4341"/>
        <v>10220.999999999993</v>
      </c>
      <c r="AA333" s="6">
        <f t="shared" ref="AA333:AC333" si="4393">AA332+(365/12)</f>
        <v>10220.999999999993</v>
      </c>
      <c r="AC333" s="6">
        <f t="shared" si="4393"/>
        <v>10220.999999999993</v>
      </c>
      <c r="AE333" s="6">
        <f t="shared" ref="AE333:AG333" si="4394">AE332+(365/12)</f>
        <v>10220.999999999993</v>
      </c>
      <c r="AG333" s="6">
        <f t="shared" si="4394"/>
        <v>10220.999999999993</v>
      </c>
      <c r="AI333" s="6">
        <f t="shared" ref="AI333:AK333" si="4395">AI332+(365/12)</f>
        <v>10220.999999999993</v>
      </c>
      <c r="AK333" s="6">
        <f t="shared" si="4395"/>
        <v>10220.999999999993</v>
      </c>
      <c r="AM333" s="6">
        <f t="shared" ref="AM333:AO333" si="4396">AM332+(365/12)</f>
        <v>10220.999999999993</v>
      </c>
      <c r="AO333" s="6">
        <f t="shared" si="4396"/>
        <v>10220.999999999993</v>
      </c>
      <c r="AQ333" s="6">
        <f t="shared" ref="AQ333:AS333" si="4397">AQ332+(365/12)</f>
        <v>10220.999999999993</v>
      </c>
      <c r="AS333" s="6">
        <f t="shared" si="4397"/>
        <v>10220.999999999993</v>
      </c>
      <c r="AU333" s="6">
        <f t="shared" ref="AU333:AW333" si="4398">AU332+(365/12)</f>
        <v>10220.999999999993</v>
      </c>
      <c r="AW333" s="6">
        <f t="shared" si="4398"/>
        <v>10220.999999999993</v>
      </c>
      <c r="AY333" s="6">
        <f t="shared" ref="AY333:BA333" si="4399">AY332+(365/12)</f>
        <v>10220.999999999993</v>
      </c>
      <c r="BA333" s="6">
        <f t="shared" si="4399"/>
        <v>10220.999999999993</v>
      </c>
      <c r="BC333" s="6">
        <f t="shared" ref="BC333:BE333" si="4400">BC332+(365/12)</f>
        <v>10220.999999999993</v>
      </c>
      <c r="BE333" s="6">
        <f t="shared" si="4400"/>
        <v>10220.999999999993</v>
      </c>
      <c r="BG333" s="6">
        <f t="shared" ref="BG333:BI333" si="4401">BG332+(365/12)</f>
        <v>10220.999999999993</v>
      </c>
      <c r="BI333" s="6">
        <f t="shared" si="4401"/>
        <v>10220.999999999993</v>
      </c>
      <c r="BK333" s="6">
        <f t="shared" ref="BK333:BM333" si="4402">BK332+(365/12)</f>
        <v>10220.999999999993</v>
      </c>
      <c r="BM333" s="6">
        <f t="shared" si="4402"/>
        <v>10220.999999999993</v>
      </c>
      <c r="BO333" s="6">
        <f t="shared" ref="BO333:BQ333" si="4403">BO332+(365/12)</f>
        <v>10220.999999999993</v>
      </c>
      <c r="BQ333" s="6">
        <f t="shared" si="4403"/>
        <v>10220.999999999993</v>
      </c>
      <c r="BS333" s="6">
        <f t="shared" ref="BS333:BU333" si="4404">BS332+(365/12)</f>
        <v>10220.999999999993</v>
      </c>
      <c r="BU333" s="6">
        <f t="shared" si="4404"/>
        <v>10220.999999999993</v>
      </c>
      <c r="BV333" s="11">
        <f t="shared" si="4378"/>
        <v>21674.955609414596</v>
      </c>
      <c r="BW333" s="6">
        <f t="shared" si="4269"/>
        <v>10220.999999999993</v>
      </c>
      <c r="BX333" s="11">
        <f t="shared" si="4379"/>
        <v>21674.955609414596</v>
      </c>
      <c r="BY333" s="82">
        <f t="shared" si="4269"/>
        <v>10220.999999999993</v>
      </c>
      <c r="BZ333" s="11">
        <f t="shared" si="4380"/>
        <v>21674.955609414596</v>
      </c>
      <c r="CA333" s="4"/>
    </row>
    <row r="334" spans="1:79">
      <c r="A334" s="1" t="str">
        <f t="shared" si="3667"/>
        <v/>
      </c>
      <c r="B334" s="1">
        <f t="shared" si="4321"/>
        <v>328</v>
      </c>
      <c r="C334" s="13">
        <f t="shared" si="4335"/>
        <v>0</v>
      </c>
      <c r="D334" s="2">
        <f t="shared" si="4336"/>
        <v>0</v>
      </c>
      <c r="E334" s="15">
        <f t="shared" si="4306"/>
        <v>0</v>
      </c>
      <c r="F334" s="15">
        <f t="shared" si="3819"/>
        <v>0</v>
      </c>
      <c r="G334" s="21">
        <f t="shared" si="3820"/>
        <v>0</v>
      </c>
      <c r="H334" s="19">
        <f>'rent cash flow (do not modify)'!D333</f>
        <v>37000</v>
      </c>
      <c r="I334" s="22">
        <f>'rent cash flow (do not modify)'!E333</f>
        <v>37000</v>
      </c>
      <c r="J334" s="21">
        <f t="shared" si="4322"/>
        <v>6541.0443905854027</v>
      </c>
      <c r="K334" s="15">
        <f t="shared" si="4337"/>
        <v>416.66666666666669</v>
      </c>
      <c r="L334" s="15">
        <f t="shared" si="4338"/>
        <v>83.333333333333329</v>
      </c>
      <c r="M334" s="16">
        <f t="shared" si="4339"/>
        <v>166.66666666666666</v>
      </c>
      <c r="N334" s="15">
        <f t="shared" si="4340"/>
        <v>83.333333333333329</v>
      </c>
      <c r="O334" s="7">
        <f t="shared" si="3821"/>
        <v>10999.999999999998</v>
      </c>
      <c r="P334" s="15">
        <f t="shared" si="4307"/>
        <v>28966</v>
      </c>
      <c r="Q334" s="21">
        <f t="shared" si="4308"/>
        <v>21674.955609414596</v>
      </c>
      <c r="R334" s="4"/>
      <c r="S334" s="6">
        <f t="shared" si="4341"/>
        <v>10251.416666666659</v>
      </c>
      <c r="T334" s="10"/>
      <c r="U334" s="6">
        <f t="shared" si="4341"/>
        <v>10251.416666666659</v>
      </c>
      <c r="W334" s="6">
        <f t="shared" si="4341"/>
        <v>10251.416666666659</v>
      </c>
      <c r="Y334" s="6">
        <f t="shared" si="4341"/>
        <v>10251.416666666659</v>
      </c>
      <c r="AA334" s="6">
        <f t="shared" ref="AA334:AC334" si="4405">AA333+(365/12)</f>
        <v>10251.416666666659</v>
      </c>
      <c r="AC334" s="6">
        <f t="shared" si="4405"/>
        <v>10251.416666666659</v>
      </c>
      <c r="AE334" s="6">
        <f t="shared" ref="AE334:AG334" si="4406">AE333+(365/12)</f>
        <v>10251.416666666659</v>
      </c>
      <c r="AG334" s="6">
        <f t="shared" si="4406"/>
        <v>10251.416666666659</v>
      </c>
      <c r="AI334" s="6">
        <f t="shared" ref="AI334:AK334" si="4407">AI333+(365/12)</f>
        <v>10251.416666666659</v>
      </c>
      <c r="AK334" s="6">
        <f t="shared" si="4407"/>
        <v>10251.416666666659</v>
      </c>
      <c r="AM334" s="6">
        <f t="shared" ref="AM334:AO334" si="4408">AM333+(365/12)</f>
        <v>10251.416666666659</v>
      </c>
      <c r="AO334" s="6">
        <f t="shared" si="4408"/>
        <v>10251.416666666659</v>
      </c>
      <c r="AQ334" s="6">
        <f t="shared" ref="AQ334:AS334" si="4409">AQ333+(365/12)</f>
        <v>10251.416666666659</v>
      </c>
      <c r="AS334" s="6">
        <f t="shared" si="4409"/>
        <v>10251.416666666659</v>
      </c>
      <c r="AU334" s="6">
        <f t="shared" ref="AU334:AW334" si="4410">AU333+(365/12)</f>
        <v>10251.416666666659</v>
      </c>
      <c r="AW334" s="6">
        <f t="shared" si="4410"/>
        <v>10251.416666666659</v>
      </c>
      <c r="AY334" s="6">
        <f t="shared" ref="AY334:BA334" si="4411">AY333+(365/12)</f>
        <v>10251.416666666659</v>
      </c>
      <c r="BA334" s="6">
        <f t="shared" si="4411"/>
        <v>10251.416666666659</v>
      </c>
      <c r="BC334" s="6">
        <f t="shared" ref="BC334:BE334" si="4412">BC333+(365/12)</f>
        <v>10251.416666666659</v>
      </c>
      <c r="BE334" s="6">
        <f t="shared" si="4412"/>
        <v>10251.416666666659</v>
      </c>
      <c r="BG334" s="6">
        <f t="shared" ref="BG334:BI334" si="4413">BG333+(365/12)</f>
        <v>10251.416666666659</v>
      </c>
      <c r="BI334" s="6">
        <f t="shared" si="4413"/>
        <v>10251.416666666659</v>
      </c>
      <c r="BK334" s="6">
        <f t="shared" ref="BK334:BM334" si="4414">BK333+(365/12)</f>
        <v>10251.416666666659</v>
      </c>
      <c r="BM334" s="6">
        <f t="shared" si="4414"/>
        <v>10251.416666666659</v>
      </c>
      <c r="BO334" s="6">
        <f t="shared" ref="BO334:BQ334" si="4415">BO333+(365/12)</f>
        <v>10251.416666666659</v>
      </c>
      <c r="BQ334" s="6">
        <f t="shared" si="4415"/>
        <v>10251.416666666659</v>
      </c>
      <c r="BS334" s="6">
        <f t="shared" ref="BS334:BU334" si="4416">BS333+(365/12)</f>
        <v>10251.416666666659</v>
      </c>
      <c r="BU334" s="6">
        <f t="shared" si="4416"/>
        <v>10251.416666666659</v>
      </c>
      <c r="BV334" s="11">
        <f t="shared" si="4378"/>
        <v>21674.955609414596</v>
      </c>
      <c r="BW334" s="6">
        <f t="shared" si="4269"/>
        <v>10251.416666666659</v>
      </c>
      <c r="BX334" s="11">
        <f t="shared" si="4379"/>
        <v>21674.955609414596</v>
      </c>
      <c r="BY334" s="82">
        <f t="shared" si="4269"/>
        <v>10251.416666666659</v>
      </c>
      <c r="BZ334" s="11">
        <f t="shared" si="4380"/>
        <v>21674.955609414596</v>
      </c>
      <c r="CA334" s="4"/>
    </row>
    <row r="335" spans="1:79">
      <c r="A335" s="1" t="str">
        <f t="shared" si="3667"/>
        <v/>
      </c>
      <c r="B335" s="1">
        <f t="shared" si="4321"/>
        <v>329</v>
      </c>
      <c r="C335" s="13">
        <f t="shared" si="4335"/>
        <v>0</v>
      </c>
      <c r="D335" s="2">
        <f t="shared" si="4336"/>
        <v>0</v>
      </c>
      <c r="E335" s="15">
        <f t="shared" si="4306"/>
        <v>0</v>
      </c>
      <c r="F335" s="15">
        <f t="shared" si="3819"/>
        <v>0</v>
      </c>
      <c r="G335" s="21">
        <f t="shared" si="3820"/>
        <v>0</v>
      </c>
      <c r="H335" s="19">
        <f>'rent cash flow (do not modify)'!D334</f>
        <v>37000</v>
      </c>
      <c r="I335" s="22">
        <f>'rent cash flow (do not modify)'!E334</f>
        <v>37000</v>
      </c>
      <c r="J335" s="21">
        <f t="shared" si="4322"/>
        <v>6541.0443905854027</v>
      </c>
      <c r="K335" s="15">
        <f t="shared" si="4337"/>
        <v>416.66666666666669</v>
      </c>
      <c r="L335" s="15">
        <f t="shared" si="4338"/>
        <v>83.333333333333329</v>
      </c>
      <c r="M335" s="16">
        <f t="shared" si="4339"/>
        <v>166.66666666666666</v>
      </c>
      <c r="N335" s="15">
        <f t="shared" si="4340"/>
        <v>83.333333333333329</v>
      </c>
      <c r="O335" s="7">
        <f t="shared" si="3821"/>
        <v>10999.999999999998</v>
      </c>
      <c r="P335" s="15">
        <f t="shared" si="4307"/>
        <v>28966</v>
      </c>
      <c r="Q335" s="21">
        <f t="shared" si="4308"/>
        <v>21674.955609414596</v>
      </c>
      <c r="R335" s="4"/>
      <c r="S335" s="6">
        <f t="shared" si="4341"/>
        <v>10281.833333333325</v>
      </c>
      <c r="T335" s="10"/>
      <c r="U335" s="6">
        <f t="shared" si="4341"/>
        <v>10281.833333333325</v>
      </c>
      <c r="W335" s="6">
        <f t="shared" si="4341"/>
        <v>10281.833333333325</v>
      </c>
      <c r="Y335" s="6">
        <f t="shared" si="4341"/>
        <v>10281.833333333325</v>
      </c>
      <c r="AA335" s="6">
        <f t="shared" ref="AA335:AC335" si="4417">AA334+(365/12)</f>
        <v>10281.833333333325</v>
      </c>
      <c r="AC335" s="6">
        <f t="shared" si="4417"/>
        <v>10281.833333333325</v>
      </c>
      <c r="AE335" s="6">
        <f t="shared" ref="AE335:AG335" si="4418">AE334+(365/12)</f>
        <v>10281.833333333325</v>
      </c>
      <c r="AG335" s="6">
        <f t="shared" si="4418"/>
        <v>10281.833333333325</v>
      </c>
      <c r="AI335" s="6">
        <f t="shared" ref="AI335:AK335" si="4419">AI334+(365/12)</f>
        <v>10281.833333333325</v>
      </c>
      <c r="AK335" s="6">
        <f t="shared" si="4419"/>
        <v>10281.833333333325</v>
      </c>
      <c r="AM335" s="6">
        <f t="shared" ref="AM335:AO335" si="4420">AM334+(365/12)</f>
        <v>10281.833333333325</v>
      </c>
      <c r="AO335" s="6">
        <f t="shared" si="4420"/>
        <v>10281.833333333325</v>
      </c>
      <c r="AQ335" s="6">
        <f t="shared" ref="AQ335:AS335" si="4421">AQ334+(365/12)</f>
        <v>10281.833333333325</v>
      </c>
      <c r="AS335" s="6">
        <f t="shared" si="4421"/>
        <v>10281.833333333325</v>
      </c>
      <c r="AU335" s="6">
        <f t="shared" ref="AU335:AW335" si="4422">AU334+(365/12)</f>
        <v>10281.833333333325</v>
      </c>
      <c r="AW335" s="6">
        <f t="shared" si="4422"/>
        <v>10281.833333333325</v>
      </c>
      <c r="AY335" s="6">
        <f t="shared" ref="AY335:BA335" si="4423">AY334+(365/12)</f>
        <v>10281.833333333325</v>
      </c>
      <c r="BA335" s="6">
        <f t="shared" si="4423"/>
        <v>10281.833333333325</v>
      </c>
      <c r="BC335" s="6">
        <f t="shared" ref="BC335:BE335" si="4424">BC334+(365/12)</f>
        <v>10281.833333333325</v>
      </c>
      <c r="BE335" s="6">
        <f t="shared" si="4424"/>
        <v>10281.833333333325</v>
      </c>
      <c r="BG335" s="6">
        <f t="shared" ref="BG335:BI335" si="4425">BG334+(365/12)</f>
        <v>10281.833333333325</v>
      </c>
      <c r="BI335" s="6">
        <f t="shared" si="4425"/>
        <v>10281.833333333325</v>
      </c>
      <c r="BK335" s="6">
        <f t="shared" ref="BK335:BM335" si="4426">BK334+(365/12)</f>
        <v>10281.833333333325</v>
      </c>
      <c r="BM335" s="6">
        <f t="shared" si="4426"/>
        <v>10281.833333333325</v>
      </c>
      <c r="BO335" s="6">
        <f t="shared" ref="BO335:BQ335" si="4427">BO334+(365/12)</f>
        <v>10281.833333333325</v>
      </c>
      <c r="BQ335" s="6">
        <f t="shared" si="4427"/>
        <v>10281.833333333325</v>
      </c>
      <c r="BS335" s="6">
        <f t="shared" ref="BS335:BU335" si="4428">BS334+(365/12)</f>
        <v>10281.833333333325</v>
      </c>
      <c r="BU335" s="6">
        <f t="shared" si="4428"/>
        <v>10281.833333333325</v>
      </c>
      <c r="BV335" s="11">
        <f t="shared" si="4378"/>
        <v>21674.955609414596</v>
      </c>
      <c r="BW335" s="6">
        <f t="shared" si="4269"/>
        <v>10281.833333333325</v>
      </c>
      <c r="BX335" s="11">
        <f t="shared" si="4379"/>
        <v>21674.955609414596</v>
      </c>
      <c r="BY335" s="82">
        <f t="shared" si="4269"/>
        <v>10281.833333333325</v>
      </c>
      <c r="BZ335" s="11">
        <f t="shared" si="4380"/>
        <v>21674.955609414596</v>
      </c>
      <c r="CA335" s="4"/>
    </row>
    <row r="336" spans="1:79">
      <c r="A336" s="1" t="str">
        <f t="shared" si="3667"/>
        <v/>
      </c>
      <c r="B336" s="1">
        <f t="shared" si="4321"/>
        <v>330</v>
      </c>
      <c r="C336" s="13">
        <f t="shared" si="4335"/>
        <v>0</v>
      </c>
      <c r="D336" s="2">
        <f t="shared" si="4336"/>
        <v>0</v>
      </c>
      <c r="E336" s="15">
        <f t="shared" si="4306"/>
        <v>0</v>
      </c>
      <c r="F336" s="15">
        <f t="shared" si="3819"/>
        <v>0</v>
      </c>
      <c r="G336" s="21">
        <f t="shared" si="3820"/>
        <v>0</v>
      </c>
      <c r="H336" s="19">
        <f>'rent cash flow (do not modify)'!D335</f>
        <v>37000</v>
      </c>
      <c r="I336" s="22">
        <f>'rent cash flow (do not modify)'!E335</f>
        <v>37000</v>
      </c>
      <c r="J336" s="21">
        <f t="shared" si="4322"/>
        <v>6541.0443905854027</v>
      </c>
      <c r="K336" s="15">
        <f t="shared" si="4337"/>
        <v>416.66666666666669</v>
      </c>
      <c r="L336" s="15">
        <f t="shared" si="4338"/>
        <v>83.333333333333329</v>
      </c>
      <c r="M336" s="16">
        <f t="shared" si="4339"/>
        <v>166.66666666666666</v>
      </c>
      <c r="N336" s="15">
        <f t="shared" si="4340"/>
        <v>83.333333333333329</v>
      </c>
      <c r="O336" s="7">
        <f t="shared" si="3821"/>
        <v>10999.999999999998</v>
      </c>
      <c r="P336" s="15">
        <f t="shared" si="4307"/>
        <v>28966</v>
      </c>
      <c r="Q336" s="21">
        <f t="shared" si="4308"/>
        <v>21674.955609414596</v>
      </c>
      <c r="R336" s="4"/>
      <c r="S336" s="6">
        <f t="shared" si="4341"/>
        <v>10312.249999999991</v>
      </c>
      <c r="T336" s="10"/>
      <c r="U336" s="6">
        <f t="shared" si="4341"/>
        <v>10312.249999999991</v>
      </c>
      <c r="W336" s="6">
        <f t="shared" si="4341"/>
        <v>10312.249999999991</v>
      </c>
      <c r="Y336" s="6">
        <f t="shared" si="4341"/>
        <v>10312.249999999991</v>
      </c>
      <c r="AA336" s="6">
        <f t="shared" ref="AA336:AC336" si="4429">AA335+(365/12)</f>
        <v>10312.249999999991</v>
      </c>
      <c r="AC336" s="6">
        <f t="shared" si="4429"/>
        <v>10312.249999999991</v>
      </c>
      <c r="AE336" s="6">
        <f t="shared" ref="AE336:AG336" si="4430">AE335+(365/12)</f>
        <v>10312.249999999991</v>
      </c>
      <c r="AG336" s="6">
        <f t="shared" si="4430"/>
        <v>10312.249999999991</v>
      </c>
      <c r="AI336" s="6">
        <f t="shared" ref="AI336:AK336" si="4431">AI335+(365/12)</f>
        <v>10312.249999999991</v>
      </c>
      <c r="AK336" s="6">
        <f t="shared" si="4431"/>
        <v>10312.249999999991</v>
      </c>
      <c r="AM336" s="6">
        <f t="shared" ref="AM336:AO336" si="4432">AM335+(365/12)</f>
        <v>10312.249999999991</v>
      </c>
      <c r="AO336" s="6">
        <f t="shared" si="4432"/>
        <v>10312.249999999991</v>
      </c>
      <c r="AQ336" s="6">
        <f t="shared" ref="AQ336:AS336" si="4433">AQ335+(365/12)</f>
        <v>10312.249999999991</v>
      </c>
      <c r="AS336" s="6">
        <f t="shared" si="4433"/>
        <v>10312.249999999991</v>
      </c>
      <c r="AU336" s="6">
        <f t="shared" ref="AU336:AW336" si="4434">AU335+(365/12)</f>
        <v>10312.249999999991</v>
      </c>
      <c r="AW336" s="6">
        <f t="shared" si="4434"/>
        <v>10312.249999999991</v>
      </c>
      <c r="AY336" s="6">
        <f t="shared" ref="AY336:BA336" si="4435">AY335+(365/12)</f>
        <v>10312.249999999991</v>
      </c>
      <c r="BA336" s="6">
        <f t="shared" si="4435"/>
        <v>10312.249999999991</v>
      </c>
      <c r="BC336" s="6">
        <f t="shared" ref="BC336:BE336" si="4436">BC335+(365/12)</f>
        <v>10312.249999999991</v>
      </c>
      <c r="BE336" s="6">
        <f t="shared" si="4436"/>
        <v>10312.249999999991</v>
      </c>
      <c r="BG336" s="6">
        <f t="shared" ref="BG336:BI336" si="4437">BG335+(365/12)</f>
        <v>10312.249999999991</v>
      </c>
      <c r="BI336" s="6">
        <f t="shared" si="4437"/>
        <v>10312.249999999991</v>
      </c>
      <c r="BK336" s="6">
        <f t="shared" ref="BK336:BM336" si="4438">BK335+(365/12)</f>
        <v>10312.249999999991</v>
      </c>
      <c r="BM336" s="6">
        <f t="shared" si="4438"/>
        <v>10312.249999999991</v>
      </c>
      <c r="BO336" s="6">
        <f t="shared" ref="BO336:BQ336" si="4439">BO335+(365/12)</f>
        <v>10312.249999999991</v>
      </c>
      <c r="BQ336" s="6">
        <f t="shared" si="4439"/>
        <v>10312.249999999991</v>
      </c>
      <c r="BS336" s="6">
        <f t="shared" ref="BS336:BU336" si="4440">BS335+(365/12)</f>
        <v>10312.249999999991</v>
      </c>
      <c r="BU336" s="6">
        <f t="shared" si="4440"/>
        <v>10312.249999999991</v>
      </c>
      <c r="BV336" s="11">
        <f t="shared" si="4378"/>
        <v>21674.955609414596</v>
      </c>
      <c r="BW336" s="6">
        <f t="shared" si="4269"/>
        <v>10312.249999999991</v>
      </c>
      <c r="BX336" s="11">
        <f t="shared" si="4379"/>
        <v>21674.955609414596</v>
      </c>
      <c r="BY336" s="82">
        <f t="shared" si="4269"/>
        <v>10312.249999999991</v>
      </c>
      <c r="BZ336" s="11">
        <f t="shared" si="4380"/>
        <v>21674.955609414596</v>
      </c>
      <c r="CA336" s="4"/>
    </row>
    <row r="337" spans="1:79">
      <c r="A337" s="1" t="str">
        <f t="shared" si="3667"/>
        <v/>
      </c>
      <c r="B337" s="1">
        <f t="shared" si="4321"/>
        <v>331</v>
      </c>
      <c r="C337" s="13">
        <f t="shared" si="4335"/>
        <v>0</v>
      </c>
      <c r="D337" s="2">
        <f t="shared" si="4336"/>
        <v>0</v>
      </c>
      <c r="E337" s="15">
        <f t="shared" si="4306"/>
        <v>0</v>
      </c>
      <c r="F337" s="15">
        <f t="shared" si="3819"/>
        <v>0</v>
      </c>
      <c r="G337" s="21">
        <f t="shared" si="3820"/>
        <v>0</v>
      </c>
      <c r="H337" s="19">
        <f>'rent cash flow (do not modify)'!D336</f>
        <v>37000</v>
      </c>
      <c r="I337" s="22">
        <f>'rent cash flow (do not modify)'!E336</f>
        <v>37000</v>
      </c>
      <c r="J337" s="21">
        <f t="shared" si="4322"/>
        <v>6541.0443905854027</v>
      </c>
      <c r="K337" s="15">
        <f t="shared" si="4337"/>
        <v>416.66666666666669</v>
      </c>
      <c r="L337" s="15">
        <f t="shared" si="4338"/>
        <v>83.333333333333329</v>
      </c>
      <c r="M337" s="16">
        <f t="shared" si="4339"/>
        <v>166.66666666666666</v>
      </c>
      <c r="N337" s="15">
        <f t="shared" si="4340"/>
        <v>83.333333333333329</v>
      </c>
      <c r="O337" s="7">
        <f t="shared" si="3821"/>
        <v>10999.999999999998</v>
      </c>
      <c r="P337" s="15">
        <f t="shared" si="4307"/>
        <v>28966</v>
      </c>
      <c r="Q337" s="21">
        <f t="shared" si="4308"/>
        <v>21674.955609414596</v>
      </c>
      <c r="R337" s="4"/>
      <c r="S337" s="6">
        <f t="shared" si="4341"/>
        <v>10342.666666666657</v>
      </c>
      <c r="T337" s="10"/>
      <c r="U337" s="6">
        <f t="shared" si="4341"/>
        <v>10342.666666666657</v>
      </c>
      <c r="W337" s="6">
        <f t="shared" si="4341"/>
        <v>10342.666666666657</v>
      </c>
      <c r="Y337" s="6">
        <f t="shared" si="4341"/>
        <v>10342.666666666657</v>
      </c>
      <c r="AA337" s="6">
        <f t="shared" ref="AA337:AC337" si="4441">AA336+(365/12)</f>
        <v>10342.666666666657</v>
      </c>
      <c r="AC337" s="6">
        <f t="shared" si="4441"/>
        <v>10342.666666666657</v>
      </c>
      <c r="AE337" s="6">
        <f t="shared" ref="AE337:AG337" si="4442">AE336+(365/12)</f>
        <v>10342.666666666657</v>
      </c>
      <c r="AG337" s="6">
        <f t="shared" si="4442"/>
        <v>10342.666666666657</v>
      </c>
      <c r="AI337" s="6">
        <f t="shared" ref="AI337:AK337" si="4443">AI336+(365/12)</f>
        <v>10342.666666666657</v>
      </c>
      <c r="AK337" s="6">
        <f t="shared" si="4443"/>
        <v>10342.666666666657</v>
      </c>
      <c r="AM337" s="6">
        <f t="shared" ref="AM337:AO337" si="4444">AM336+(365/12)</f>
        <v>10342.666666666657</v>
      </c>
      <c r="AO337" s="6">
        <f t="shared" si="4444"/>
        <v>10342.666666666657</v>
      </c>
      <c r="AQ337" s="6">
        <f t="shared" ref="AQ337:AS337" si="4445">AQ336+(365/12)</f>
        <v>10342.666666666657</v>
      </c>
      <c r="AS337" s="6">
        <f t="shared" si="4445"/>
        <v>10342.666666666657</v>
      </c>
      <c r="AU337" s="6">
        <f t="shared" ref="AU337:AW337" si="4446">AU336+(365/12)</f>
        <v>10342.666666666657</v>
      </c>
      <c r="AW337" s="6">
        <f t="shared" si="4446"/>
        <v>10342.666666666657</v>
      </c>
      <c r="AY337" s="6">
        <f t="shared" ref="AY337:BA337" si="4447">AY336+(365/12)</f>
        <v>10342.666666666657</v>
      </c>
      <c r="BA337" s="6">
        <f t="shared" si="4447"/>
        <v>10342.666666666657</v>
      </c>
      <c r="BC337" s="6">
        <f t="shared" ref="BC337:BE337" si="4448">BC336+(365/12)</f>
        <v>10342.666666666657</v>
      </c>
      <c r="BE337" s="6">
        <f t="shared" si="4448"/>
        <v>10342.666666666657</v>
      </c>
      <c r="BG337" s="6">
        <f t="shared" ref="BG337:BI337" si="4449">BG336+(365/12)</f>
        <v>10342.666666666657</v>
      </c>
      <c r="BI337" s="6">
        <f t="shared" si="4449"/>
        <v>10342.666666666657</v>
      </c>
      <c r="BK337" s="6">
        <f t="shared" ref="BK337:BM337" si="4450">BK336+(365/12)</f>
        <v>10342.666666666657</v>
      </c>
      <c r="BM337" s="6">
        <f t="shared" si="4450"/>
        <v>10342.666666666657</v>
      </c>
      <c r="BO337" s="6">
        <f t="shared" ref="BO337:BQ337" si="4451">BO336+(365/12)</f>
        <v>10342.666666666657</v>
      </c>
      <c r="BQ337" s="6">
        <f t="shared" si="4451"/>
        <v>10342.666666666657</v>
      </c>
      <c r="BS337" s="6">
        <f t="shared" ref="BS337:BU337" si="4452">BS336+(365/12)</f>
        <v>10342.666666666657</v>
      </c>
      <c r="BU337" s="6">
        <f t="shared" si="4452"/>
        <v>10342.666666666657</v>
      </c>
      <c r="BV337" s="11">
        <f t="shared" si="4378"/>
        <v>21674.955609414596</v>
      </c>
      <c r="BW337" s="6">
        <f t="shared" si="4269"/>
        <v>10342.666666666657</v>
      </c>
      <c r="BX337" s="11">
        <f t="shared" si="4379"/>
        <v>21674.955609414596</v>
      </c>
      <c r="BY337" s="82">
        <f t="shared" si="4269"/>
        <v>10342.666666666657</v>
      </c>
      <c r="BZ337" s="11">
        <f t="shared" si="4380"/>
        <v>21674.955609414596</v>
      </c>
      <c r="CA337" s="4"/>
    </row>
    <row r="338" spans="1:79">
      <c r="A338" s="1" t="str">
        <f t="shared" si="3667"/>
        <v/>
      </c>
      <c r="B338" s="1">
        <f t="shared" si="4321"/>
        <v>332</v>
      </c>
      <c r="C338" s="13">
        <f t="shared" si="4335"/>
        <v>0</v>
      </c>
      <c r="D338" s="2">
        <f t="shared" si="4336"/>
        <v>0</v>
      </c>
      <c r="E338" s="15">
        <f t="shared" si="4306"/>
        <v>0</v>
      </c>
      <c r="F338" s="15">
        <f t="shared" si="3819"/>
        <v>0</v>
      </c>
      <c r="G338" s="21">
        <f t="shared" si="3820"/>
        <v>0</v>
      </c>
      <c r="H338" s="19">
        <f>'rent cash flow (do not modify)'!D337</f>
        <v>37000</v>
      </c>
      <c r="I338" s="22">
        <f>'rent cash flow (do not modify)'!E337</f>
        <v>37000</v>
      </c>
      <c r="J338" s="21">
        <f t="shared" si="4322"/>
        <v>6541.0443905854027</v>
      </c>
      <c r="K338" s="15">
        <f t="shared" si="4337"/>
        <v>416.66666666666669</v>
      </c>
      <c r="L338" s="15">
        <f t="shared" si="4338"/>
        <v>83.333333333333329</v>
      </c>
      <c r="M338" s="16">
        <f t="shared" si="4339"/>
        <v>166.66666666666666</v>
      </c>
      <c r="N338" s="15">
        <f t="shared" si="4340"/>
        <v>83.333333333333329</v>
      </c>
      <c r="O338" s="7">
        <f t="shared" si="3821"/>
        <v>10999.999999999998</v>
      </c>
      <c r="P338" s="15">
        <f t="shared" si="4307"/>
        <v>28966</v>
      </c>
      <c r="Q338" s="21">
        <f t="shared" si="4308"/>
        <v>21674.955609414596</v>
      </c>
      <c r="R338" s="4"/>
      <c r="S338" s="6">
        <f t="shared" si="4341"/>
        <v>10373.083333333323</v>
      </c>
      <c r="T338" s="10"/>
      <c r="U338" s="6">
        <f t="shared" si="4341"/>
        <v>10373.083333333323</v>
      </c>
      <c r="W338" s="6">
        <f t="shared" si="4341"/>
        <v>10373.083333333323</v>
      </c>
      <c r="Y338" s="6">
        <f t="shared" si="4341"/>
        <v>10373.083333333323</v>
      </c>
      <c r="AA338" s="6">
        <f t="shared" ref="AA338:AC338" si="4453">AA337+(365/12)</f>
        <v>10373.083333333323</v>
      </c>
      <c r="AC338" s="6">
        <f t="shared" si="4453"/>
        <v>10373.083333333323</v>
      </c>
      <c r="AE338" s="6">
        <f t="shared" ref="AE338:AG338" si="4454">AE337+(365/12)</f>
        <v>10373.083333333323</v>
      </c>
      <c r="AG338" s="6">
        <f t="shared" si="4454"/>
        <v>10373.083333333323</v>
      </c>
      <c r="AI338" s="6">
        <f t="shared" ref="AI338:AK338" si="4455">AI337+(365/12)</f>
        <v>10373.083333333323</v>
      </c>
      <c r="AK338" s="6">
        <f t="shared" si="4455"/>
        <v>10373.083333333323</v>
      </c>
      <c r="AM338" s="6">
        <f t="shared" ref="AM338:AO338" si="4456">AM337+(365/12)</f>
        <v>10373.083333333323</v>
      </c>
      <c r="AO338" s="6">
        <f t="shared" si="4456"/>
        <v>10373.083333333323</v>
      </c>
      <c r="AQ338" s="6">
        <f t="shared" ref="AQ338:AS338" si="4457">AQ337+(365/12)</f>
        <v>10373.083333333323</v>
      </c>
      <c r="AS338" s="6">
        <f t="shared" si="4457"/>
        <v>10373.083333333323</v>
      </c>
      <c r="AU338" s="6">
        <f t="shared" ref="AU338:AW338" si="4458">AU337+(365/12)</f>
        <v>10373.083333333323</v>
      </c>
      <c r="AW338" s="6">
        <f t="shared" si="4458"/>
        <v>10373.083333333323</v>
      </c>
      <c r="AY338" s="6">
        <f t="shared" ref="AY338:BA338" si="4459">AY337+(365/12)</f>
        <v>10373.083333333323</v>
      </c>
      <c r="BA338" s="6">
        <f t="shared" si="4459"/>
        <v>10373.083333333323</v>
      </c>
      <c r="BC338" s="6">
        <f t="shared" ref="BC338:BE338" si="4460">BC337+(365/12)</f>
        <v>10373.083333333323</v>
      </c>
      <c r="BE338" s="6">
        <f t="shared" si="4460"/>
        <v>10373.083333333323</v>
      </c>
      <c r="BG338" s="6">
        <f t="shared" ref="BG338:BI338" si="4461">BG337+(365/12)</f>
        <v>10373.083333333323</v>
      </c>
      <c r="BI338" s="6">
        <f t="shared" si="4461"/>
        <v>10373.083333333323</v>
      </c>
      <c r="BK338" s="6">
        <f t="shared" ref="BK338:BM338" si="4462">BK337+(365/12)</f>
        <v>10373.083333333323</v>
      </c>
      <c r="BM338" s="6">
        <f t="shared" si="4462"/>
        <v>10373.083333333323</v>
      </c>
      <c r="BO338" s="6">
        <f t="shared" ref="BO338:BQ338" si="4463">BO337+(365/12)</f>
        <v>10373.083333333323</v>
      </c>
      <c r="BQ338" s="6">
        <f t="shared" si="4463"/>
        <v>10373.083333333323</v>
      </c>
      <c r="BS338" s="6">
        <f t="shared" ref="BS338:BU338" si="4464">BS337+(365/12)</f>
        <v>10373.083333333323</v>
      </c>
      <c r="BU338" s="6">
        <f t="shared" si="4464"/>
        <v>10373.083333333323</v>
      </c>
      <c r="BV338" s="11">
        <f t="shared" si="4378"/>
        <v>21674.955609414596</v>
      </c>
      <c r="BW338" s="6">
        <f t="shared" si="4269"/>
        <v>10373.083333333323</v>
      </c>
      <c r="BX338" s="11">
        <f t="shared" si="4379"/>
        <v>21674.955609414596</v>
      </c>
      <c r="BY338" s="82">
        <f t="shared" si="4269"/>
        <v>10373.083333333323</v>
      </c>
      <c r="BZ338" s="11">
        <f t="shared" si="4380"/>
        <v>21674.955609414596</v>
      </c>
      <c r="CA338" s="4"/>
    </row>
    <row r="339" spans="1:79">
      <c r="A339" s="1" t="str">
        <f t="shared" si="3667"/>
        <v/>
      </c>
      <c r="B339" s="1">
        <f t="shared" si="4321"/>
        <v>333</v>
      </c>
      <c r="C339" s="13">
        <f t="shared" si="4335"/>
        <v>0</v>
      </c>
      <c r="D339" s="2">
        <f t="shared" si="4336"/>
        <v>0</v>
      </c>
      <c r="E339" s="15">
        <f t="shared" si="4306"/>
        <v>0</v>
      </c>
      <c r="F339" s="15">
        <f t="shared" si="3819"/>
        <v>0</v>
      </c>
      <c r="G339" s="21">
        <f t="shared" si="3820"/>
        <v>0</v>
      </c>
      <c r="H339" s="19">
        <f>'rent cash flow (do not modify)'!D338</f>
        <v>37000</v>
      </c>
      <c r="I339" s="22">
        <f>'rent cash flow (do not modify)'!E338</f>
        <v>37000</v>
      </c>
      <c r="J339" s="21">
        <f t="shared" si="4322"/>
        <v>6541.0443905854027</v>
      </c>
      <c r="K339" s="15">
        <f t="shared" si="4337"/>
        <v>416.66666666666669</v>
      </c>
      <c r="L339" s="15">
        <f t="shared" si="4338"/>
        <v>83.333333333333329</v>
      </c>
      <c r="M339" s="16">
        <f t="shared" si="4339"/>
        <v>166.66666666666666</v>
      </c>
      <c r="N339" s="15">
        <f t="shared" si="4340"/>
        <v>83.333333333333329</v>
      </c>
      <c r="O339" s="7">
        <f t="shared" si="3821"/>
        <v>10999.999999999998</v>
      </c>
      <c r="P339" s="15">
        <f t="shared" si="4307"/>
        <v>28966</v>
      </c>
      <c r="Q339" s="21">
        <f t="shared" si="4308"/>
        <v>21674.955609414596</v>
      </c>
      <c r="R339" s="4"/>
      <c r="S339" s="6">
        <f t="shared" si="4341"/>
        <v>10403.499999999989</v>
      </c>
      <c r="T339" s="10"/>
      <c r="U339" s="6">
        <f t="shared" si="4341"/>
        <v>10403.499999999989</v>
      </c>
      <c r="W339" s="6">
        <f t="shared" si="4341"/>
        <v>10403.499999999989</v>
      </c>
      <c r="Y339" s="6">
        <f t="shared" si="4341"/>
        <v>10403.499999999989</v>
      </c>
      <c r="AA339" s="6">
        <f t="shared" ref="AA339:AC339" si="4465">AA338+(365/12)</f>
        <v>10403.499999999989</v>
      </c>
      <c r="AC339" s="6">
        <f t="shared" si="4465"/>
        <v>10403.499999999989</v>
      </c>
      <c r="AE339" s="6">
        <f t="shared" ref="AE339:AG339" si="4466">AE338+(365/12)</f>
        <v>10403.499999999989</v>
      </c>
      <c r="AG339" s="6">
        <f t="shared" si="4466"/>
        <v>10403.499999999989</v>
      </c>
      <c r="AI339" s="6">
        <f t="shared" ref="AI339:AK339" si="4467">AI338+(365/12)</f>
        <v>10403.499999999989</v>
      </c>
      <c r="AK339" s="6">
        <f t="shared" si="4467"/>
        <v>10403.499999999989</v>
      </c>
      <c r="AM339" s="6">
        <f t="shared" ref="AM339:AO339" si="4468">AM338+(365/12)</f>
        <v>10403.499999999989</v>
      </c>
      <c r="AO339" s="6">
        <f t="shared" si="4468"/>
        <v>10403.499999999989</v>
      </c>
      <c r="AQ339" s="6">
        <f t="shared" ref="AQ339:AS339" si="4469">AQ338+(365/12)</f>
        <v>10403.499999999989</v>
      </c>
      <c r="AS339" s="6">
        <f t="shared" si="4469"/>
        <v>10403.499999999989</v>
      </c>
      <c r="AU339" s="6">
        <f t="shared" ref="AU339:AW339" si="4470">AU338+(365/12)</f>
        <v>10403.499999999989</v>
      </c>
      <c r="AW339" s="6">
        <f t="shared" si="4470"/>
        <v>10403.499999999989</v>
      </c>
      <c r="AY339" s="6">
        <f t="shared" ref="AY339:BA339" si="4471">AY338+(365/12)</f>
        <v>10403.499999999989</v>
      </c>
      <c r="BA339" s="6">
        <f t="shared" si="4471"/>
        <v>10403.499999999989</v>
      </c>
      <c r="BC339" s="6">
        <f t="shared" ref="BC339:BE339" si="4472">BC338+(365/12)</f>
        <v>10403.499999999989</v>
      </c>
      <c r="BE339" s="6">
        <f t="shared" si="4472"/>
        <v>10403.499999999989</v>
      </c>
      <c r="BG339" s="6">
        <f t="shared" ref="BG339:BI339" si="4473">BG338+(365/12)</f>
        <v>10403.499999999989</v>
      </c>
      <c r="BI339" s="6">
        <f t="shared" si="4473"/>
        <v>10403.499999999989</v>
      </c>
      <c r="BK339" s="6">
        <f t="shared" ref="BK339:BM339" si="4474">BK338+(365/12)</f>
        <v>10403.499999999989</v>
      </c>
      <c r="BM339" s="6">
        <f t="shared" si="4474"/>
        <v>10403.499999999989</v>
      </c>
      <c r="BO339" s="6">
        <f t="shared" ref="BO339:BQ339" si="4475">BO338+(365/12)</f>
        <v>10403.499999999989</v>
      </c>
      <c r="BQ339" s="6">
        <f t="shared" si="4475"/>
        <v>10403.499999999989</v>
      </c>
      <c r="BS339" s="6">
        <f t="shared" ref="BS339:BU339" si="4476">BS338+(365/12)</f>
        <v>10403.499999999989</v>
      </c>
      <c r="BU339" s="6">
        <f t="shared" si="4476"/>
        <v>10403.499999999989</v>
      </c>
      <c r="BV339" s="11">
        <f t="shared" si="4378"/>
        <v>21674.955609414596</v>
      </c>
      <c r="BW339" s="6">
        <f t="shared" si="4269"/>
        <v>10403.499999999989</v>
      </c>
      <c r="BX339" s="11">
        <f t="shared" si="4379"/>
        <v>21674.955609414596</v>
      </c>
      <c r="BY339" s="82">
        <f t="shared" si="4269"/>
        <v>10403.499999999989</v>
      </c>
      <c r="BZ339" s="11">
        <f t="shared" si="4380"/>
        <v>21674.955609414596</v>
      </c>
      <c r="CA339" s="4"/>
    </row>
    <row r="340" spans="1:79">
      <c r="A340" s="1" t="str">
        <f t="shared" ref="A340:A367" si="4477">IF(INT(B339/12)-(B339/12)=0,INT(B339/12)+1,"")</f>
        <v/>
      </c>
      <c r="B340" s="1">
        <f t="shared" si="4321"/>
        <v>334</v>
      </c>
      <c r="C340" s="13">
        <f t="shared" si="4335"/>
        <v>0</v>
      </c>
      <c r="D340" s="2">
        <f t="shared" si="4336"/>
        <v>0</v>
      </c>
      <c r="E340" s="15">
        <f t="shared" si="4306"/>
        <v>0</v>
      </c>
      <c r="F340" s="15">
        <f t="shared" si="3819"/>
        <v>0</v>
      </c>
      <c r="G340" s="21">
        <f t="shared" si="3820"/>
        <v>0</v>
      </c>
      <c r="H340" s="19">
        <f>'rent cash flow (do not modify)'!D339</f>
        <v>37000</v>
      </c>
      <c r="I340" s="22">
        <f>'rent cash flow (do not modify)'!E339</f>
        <v>37000</v>
      </c>
      <c r="J340" s="21">
        <f t="shared" si="4322"/>
        <v>6541.0443905854027</v>
      </c>
      <c r="K340" s="15">
        <f t="shared" si="4337"/>
        <v>416.66666666666669</v>
      </c>
      <c r="L340" s="15">
        <f t="shared" si="4338"/>
        <v>83.333333333333329</v>
      </c>
      <c r="M340" s="16">
        <f t="shared" si="4339"/>
        <v>166.66666666666666</v>
      </c>
      <c r="N340" s="15">
        <f t="shared" si="4340"/>
        <v>83.333333333333329</v>
      </c>
      <c r="O340" s="7">
        <f t="shared" si="3821"/>
        <v>10999.999999999998</v>
      </c>
      <c r="P340" s="15">
        <f t="shared" si="4307"/>
        <v>28966</v>
      </c>
      <c r="Q340" s="21">
        <f t="shared" si="4308"/>
        <v>21674.955609414596</v>
      </c>
      <c r="R340" s="4"/>
      <c r="S340" s="6">
        <f t="shared" si="4341"/>
        <v>10433.916666666655</v>
      </c>
      <c r="T340" s="10"/>
      <c r="U340" s="6">
        <f t="shared" si="4341"/>
        <v>10433.916666666655</v>
      </c>
      <c r="W340" s="6">
        <f t="shared" si="4341"/>
        <v>10433.916666666655</v>
      </c>
      <c r="Y340" s="6">
        <f t="shared" si="4341"/>
        <v>10433.916666666655</v>
      </c>
      <c r="AA340" s="6">
        <f t="shared" ref="AA340:AC340" si="4478">AA339+(365/12)</f>
        <v>10433.916666666655</v>
      </c>
      <c r="AC340" s="6">
        <f t="shared" si="4478"/>
        <v>10433.916666666655</v>
      </c>
      <c r="AE340" s="6">
        <f t="shared" ref="AE340:AG340" si="4479">AE339+(365/12)</f>
        <v>10433.916666666655</v>
      </c>
      <c r="AG340" s="6">
        <f t="shared" si="4479"/>
        <v>10433.916666666655</v>
      </c>
      <c r="AI340" s="6">
        <f t="shared" ref="AI340:AK340" si="4480">AI339+(365/12)</f>
        <v>10433.916666666655</v>
      </c>
      <c r="AK340" s="6">
        <f t="shared" si="4480"/>
        <v>10433.916666666655</v>
      </c>
      <c r="AM340" s="6">
        <f t="shared" ref="AM340:AO340" si="4481">AM339+(365/12)</f>
        <v>10433.916666666655</v>
      </c>
      <c r="AO340" s="6">
        <f t="shared" si="4481"/>
        <v>10433.916666666655</v>
      </c>
      <c r="AQ340" s="6">
        <f t="shared" ref="AQ340:AS340" si="4482">AQ339+(365/12)</f>
        <v>10433.916666666655</v>
      </c>
      <c r="AS340" s="6">
        <f t="shared" si="4482"/>
        <v>10433.916666666655</v>
      </c>
      <c r="AU340" s="6">
        <f t="shared" ref="AU340:AW340" si="4483">AU339+(365/12)</f>
        <v>10433.916666666655</v>
      </c>
      <c r="AW340" s="6">
        <f t="shared" si="4483"/>
        <v>10433.916666666655</v>
      </c>
      <c r="AY340" s="6">
        <f t="shared" ref="AY340:BA340" si="4484">AY339+(365/12)</f>
        <v>10433.916666666655</v>
      </c>
      <c r="BA340" s="6">
        <f t="shared" si="4484"/>
        <v>10433.916666666655</v>
      </c>
      <c r="BC340" s="6">
        <f t="shared" ref="BC340:BE340" si="4485">BC339+(365/12)</f>
        <v>10433.916666666655</v>
      </c>
      <c r="BE340" s="6">
        <f t="shared" si="4485"/>
        <v>10433.916666666655</v>
      </c>
      <c r="BG340" s="6">
        <f t="shared" ref="BG340:BI340" si="4486">BG339+(365/12)</f>
        <v>10433.916666666655</v>
      </c>
      <c r="BI340" s="6">
        <f t="shared" si="4486"/>
        <v>10433.916666666655</v>
      </c>
      <c r="BK340" s="6">
        <f t="shared" ref="BK340:BM340" si="4487">BK339+(365/12)</f>
        <v>10433.916666666655</v>
      </c>
      <c r="BM340" s="6">
        <f t="shared" si="4487"/>
        <v>10433.916666666655</v>
      </c>
      <c r="BO340" s="6">
        <f t="shared" ref="BO340:BQ340" si="4488">BO339+(365/12)</f>
        <v>10433.916666666655</v>
      </c>
      <c r="BQ340" s="6">
        <f t="shared" si="4488"/>
        <v>10433.916666666655</v>
      </c>
      <c r="BS340" s="6">
        <f t="shared" ref="BS340:BU340" si="4489">BS339+(365/12)</f>
        <v>10433.916666666655</v>
      </c>
      <c r="BU340" s="6">
        <f t="shared" si="4489"/>
        <v>10433.916666666655</v>
      </c>
      <c r="BV340" s="11">
        <f t="shared" si="4378"/>
        <v>21674.955609414596</v>
      </c>
      <c r="BW340" s="6">
        <f t="shared" si="4269"/>
        <v>10433.916666666655</v>
      </c>
      <c r="BX340" s="11">
        <f t="shared" si="4379"/>
        <v>21674.955609414596</v>
      </c>
      <c r="BY340" s="82">
        <f t="shared" si="4269"/>
        <v>10433.916666666655</v>
      </c>
      <c r="BZ340" s="11">
        <f t="shared" si="4380"/>
        <v>21674.955609414596</v>
      </c>
      <c r="CA340" s="4"/>
    </row>
    <row r="341" spans="1:79">
      <c r="A341" s="1" t="str">
        <f t="shared" si="4477"/>
        <v/>
      </c>
      <c r="B341" s="1">
        <f t="shared" si="4321"/>
        <v>335</v>
      </c>
      <c r="C341" s="13">
        <f t="shared" si="4335"/>
        <v>0</v>
      </c>
      <c r="D341" s="2">
        <f t="shared" si="4336"/>
        <v>0</v>
      </c>
      <c r="E341" s="15">
        <f t="shared" si="4306"/>
        <v>0</v>
      </c>
      <c r="F341" s="15">
        <f t="shared" si="3819"/>
        <v>0</v>
      </c>
      <c r="G341" s="21">
        <f t="shared" si="3820"/>
        <v>0</v>
      </c>
      <c r="H341" s="19">
        <f>'rent cash flow (do not modify)'!D340</f>
        <v>37000</v>
      </c>
      <c r="I341" s="22">
        <f>'rent cash flow (do not modify)'!E340</f>
        <v>37000</v>
      </c>
      <c r="J341" s="21">
        <f t="shared" si="4322"/>
        <v>6541.0443905854027</v>
      </c>
      <c r="K341" s="15">
        <f t="shared" si="4337"/>
        <v>416.66666666666669</v>
      </c>
      <c r="L341" s="15">
        <f t="shared" si="4338"/>
        <v>83.333333333333329</v>
      </c>
      <c r="M341" s="16">
        <f t="shared" si="4339"/>
        <v>166.66666666666666</v>
      </c>
      <c r="N341" s="15">
        <f t="shared" si="4340"/>
        <v>83.333333333333329</v>
      </c>
      <c r="O341" s="7">
        <f t="shared" si="3821"/>
        <v>10999.999999999998</v>
      </c>
      <c r="P341" s="15">
        <f t="shared" si="4307"/>
        <v>28966</v>
      </c>
      <c r="Q341" s="21">
        <f t="shared" si="4308"/>
        <v>21674.955609414596</v>
      </c>
      <c r="R341" s="4"/>
      <c r="S341" s="6">
        <f t="shared" si="4341"/>
        <v>10464.333333333321</v>
      </c>
      <c r="T341" s="10"/>
      <c r="U341" s="6">
        <f t="shared" si="4341"/>
        <v>10464.333333333321</v>
      </c>
      <c r="W341" s="6">
        <f t="shared" si="4341"/>
        <v>10464.333333333321</v>
      </c>
      <c r="Y341" s="6">
        <f t="shared" si="4341"/>
        <v>10464.333333333321</v>
      </c>
      <c r="AA341" s="6">
        <f t="shared" ref="AA341:AC341" si="4490">AA340+(365/12)</f>
        <v>10464.333333333321</v>
      </c>
      <c r="AC341" s="6">
        <f t="shared" si="4490"/>
        <v>10464.333333333321</v>
      </c>
      <c r="AE341" s="6">
        <f t="shared" ref="AE341:AG341" si="4491">AE340+(365/12)</f>
        <v>10464.333333333321</v>
      </c>
      <c r="AG341" s="6">
        <f t="shared" si="4491"/>
        <v>10464.333333333321</v>
      </c>
      <c r="AI341" s="6">
        <f t="shared" ref="AI341:AK341" si="4492">AI340+(365/12)</f>
        <v>10464.333333333321</v>
      </c>
      <c r="AK341" s="6">
        <f t="shared" si="4492"/>
        <v>10464.333333333321</v>
      </c>
      <c r="AM341" s="6">
        <f t="shared" ref="AM341:AO341" si="4493">AM340+(365/12)</f>
        <v>10464.333333333321</v>
      </c>
      <c r="AO341" s="6">
        <f t="shared" si="4493"/>
        <v>10464.333333333321</v>
      </c>
      <c r="AQ341" s="6">
        <f t="shared" ref="AQ341:AS341" si="4494">AQ340+(365/12)</f>
        <v>10464.333333333321</v>
      </c>
      <c r="AS341" s="6">
        <f t="shared" si="4494"/>
        <v>10464.333333333321</v>
      </c>
      <c r="AU341" s="6">
        <f t="shared" ref="AU341:AW341" si="4495">AU340+(365/12)</f>
        <v>10464.333333333321</v>
      </c>
      <c r="AW341" s="6">
        <f t="shared" si="4495"/>
        <v>10464.333333333321</v>
      </c>
      <c r="AY341" s="6">
        <f t="shared" ref="AY341:BA341" si="4496">AY340+(365/12)</f>
        <v>10464.333333333321</v>
      </c>
      <c r="BA341" s="6">
        <f t="shared" si="4496"/>
        <v>10464.333333333321</v>
      </c>
      <c r="BC341" s="6">
        <f t="shared" ref="BC341:BE341" si="4497">BC340+(365/12)</f>
        <v>10464.333333333321</v>
      </c>
      <c r="BE341" s="6">
        <f t="shared" si="4497"/>
        <v>10464.333333333321</v>
      </c>
      <c r="BG341" s="6">
        <f t="shared" ref="BG341:BI341" si="4498">BG340+(365/12)</f>
        <v>10464.333333333321</v>
      </c>
      <c r="BI341" s="6">
        <f t="shared" si="4498"/>
        <v>10464.333333333321</v>
      </c>
      <c r="BK341" s="6">
        <f t="shared" ref="BK341:BM341" si="4499">BK340+(365/12)</f>
        <v>10464.333333333321</v>
      </c>
      <c r="BM341" s="6">
        <f t="shared" si="4499"/>
        <v>10464.333333333321</v>
      </c>
      <c r="BO341" s="6">
        <f t="shared" ref="BO341:BQ341" si="4500">BO340+(365/12)</f>
        <v>10464.333333333321</v>
      </c>
      <c r="BQ341" s="6">
        <f t="shared" si="4500"/>
        <v>10464.333333333321</v>
      </c>
      <c r="BS341" s="6">
        <f t="shared" ref="BS341:BU341" si="4501">BS340+(365/12)</f>
        <v>10464.333333333321</v>
      </c>
      <c r="BU341" s="6">
        <f t="shared" si="4501"/>
        <v>10464.333333333321</v>
      </c>
      <c r="BV341" s="11">
        <f t="shared" si="4378"/>
        <v>21674.955609414596</v>
      </c>
      <c r="BW341" s="6">
        <f t="shared" si="4269"/>
        <v>10464.333333333321</v>
      </c>
      <c r="BX341" s="11">
        <f t="shared" si="4379"/>
        <v>21674.955609414596</v>
      </c>
      <c r="BY341" s="82">
        <f t="shared" si="4269"/>
        <v>10464.333333333321</v>
      </c>
      <c r="BZ341" s="11">
        <f t="shared" si="4380"/>
        <v>21674.955609414596</v>
      </c>
      <c r="CA341" s="4"/>
    </row>
    <row r="342" spans="1:79">
      <c r="A342" s="1" t="str">
        <f t="shared" si="4477"/>
        <v/>
      </c>
      <c r="B342" s="1">
        <f t="shared" si="4321"/>
        <v>336</v>
      </c>
      <c r="C342" s="13">
        <f t="shared" si="4335"/>
        <v>0</v>
      </c>
      <c r="D342" s="2">
        <f t="shared" si="4336"/>
        <v>0</v>
      </c>
      <c r="E342" s="15">
        <f t="shared" si="4306"/>
        <v>0</v>
      </c>
      <c r="F342" s="15">
        <f t="shared" si="3819"/>
        <v>0</v>
      </c>
      <c r="G342" s="21">
        <f t="shared" si="3820"/>
        <v>0</v>
      </c>
      <c r="H342" s="19">
        <f>'rent cash flow (do not modify)'!D341</f>
        <v>37000</v>
      </c>
      <c r="I342" s="22">
        <f>'rent cash flow (do not modify)'!E341</f>
        <v>37000</v>
      </c>
      <c r="J342" s="21">
        <f t="shared" si="4322"/>
        <v>6541.0443905854027</v>
      </c>
      <c r="K342" s="15">
        <f t="shared" si="4337"/>
        <v>416.66666666666669</v>
      </c>
      <c r="L342" s="15">
        <f t="shared" si="4338"/>
        <v>83.333333333333329</v>
      </c>
      <c r="M342" s="16">
        <f t="shared" si="4339"/>
        <v>166.66666666666666</v>
      </c>
      <c r="N342" s="15">
        <f t="shared" si="4340"/>
        <v>83.333333333333329</v>
      </c>
      <c r="O342" s="7">
        <f t="shared" si="3821"/>
        <v>10999.999999999998</v>
      </c>
      <c r="P342" s="15">
        <f t="shared" si="4307"/>
        <v>28966</v>
      </c>
      <c r="Q342" s="21">
        <f t="shared" si="4308"/>
        <v>21674.955609414596</v>
      </c>
      <c r="R342" s="4"/>
      <c r="S342" s="6">
        <f t="shared" si="4341"/>
        <v>10494.749999999987</v>
      </c>
      <c r="T342" s="10"/>
      <c r="U342" s="6">
        <f t="shared" si="4341"/>
        <v>10494.749999999987</v>
      </c>
      <c r="W342" s="6">
        <f t="shared" si="4341"/>
        <v>10494.749999999987</v>
      </c>
      <c r="Y342" s="6">
        <f t="shared" si="4341"/>
        <v>10494.749999999987</v>
      </c>
      <c r="AA342" s="6">
        <f t="shared" ref="AA342:AC342" si="4502">AA341+(365/12)</f>
        <v>10494.749999999987</v>
      </c>
      <c r="AC342" s="6">
        <f t="shared" si="4502"/>
        <v>10494.749999999987</v>
      </c>
      <c r="AE342" s="6">
        <f t="shared" ref="AE342:AG342" si="4503">AE341+(365/12)</f>
        <v>10494.749999999987</v>
      </c>
      <c r="AG342" s="6">
        <f t="shared" si="4503"/>
        <v>10494.749999999987</v>
      </c>
      <c r="AI342" s="6">
        <f t="shared" ref="AI342:AK342" si="4504">AI341+(365/12)</f>
        <v>10494.749999999987</v>
      </c>
      <c r="AK342" s="6">
        <f t="shared" si="4504"/>
        <v>10494.749999999987</v>
      </c>
      <c r="AM342" s="6">
        <f t="shared" ref="AM342:AO342" si="4505">AM341+(365/12)</f>
        <v>10494.749999999987</v>
      </c>
      <c r="AO342" s="6">
        <f t="shared" si="4505"/>
        <v>10494.749999999987</v>
      </c>
      <c r="AQ342" s="6">
        <f t="shared" ref="AQ342:AS342" si="4506">AQ341+(365/12)</f>
        <v>10494.749999999987</v>
      </c>
      <c r="AS342" s="6">
        <f t="shared" si="4506"/>
        <v>10494.749999999987</v>
      </c>
      <c r="AU342" s="6">
        <f t="shared" ref="AU342:AW342" si="4507">AU341+(365/12)</f>
        <v>10494.749999999987</v>
      </c>
      <c r="AW342" s="6">
        <f t="shared" si="4507"/>
        <v>10494.749999999987</v>
      </c>
      <c r="AY342" s="6">
        <f t="shared" ref="AY342:BA342" si="4508">AY341+(365/12)</f>
        <v>10494.749999999987</v>
      </c>
      <c r="BA342" s="6">
        <f t="shared" si="4508"/>
        <v>10494.749999999987</v>
      </c>
      <c r="BC342" s="6">
        <f t="shared" ref="BC342:BE342" si="4509">BC341+(365/12)</f>
        <v>10494.749999999987</v>
      </c>
      <c r="BE342" s="6">
        <f t="shared" si="4509"/>
        <v>10494.749999999987</v>
      </c>
      <c r="BG342" s="6">
        <f t="shared" ref="BG342:BI342" si="4510">BG341+(365/12)</f>
        <v>10494.749999999987</v>
      </c>
      <c r="BI342" s="6">
        <f t="shared" si="4510"/>
        <v>10494.749999999987</v>
      </c>
      <c r="BK342" s="6">
        <f t="shared" ref="BK342:BM342" si="4511">BK341+(365/12)</f>
        <v>10494.749999999987</v>
      </c>
      <c r="BM342" s="6">
        <f t="shared" si="4511"/>
        <v>10494.749999999987</v>
      </c>
      <c r="BO342" s="6">
        <f t="shared" ref="BO342:BQ342" si="4512">BO341+(365/12)</f>
        <v>10494.749999999987</v>
      </c>
      <c r="BQ342" s="6">
        <f t="shared" si="4512"/>
        <v>10494.749999999987</v>
      </c>
      <c r="BS342" s="6">
        <f t="shared" ref="BS342:BU342" si="4513">BS341+(365/12)</f>
        <v>10494.749999999987</v>
      </c>
      <c r="BU342" s="6">
        <f t="shared" si="4513"/>
        <v>10494.749999999987</v>
      </c>
      <c r="BV342" s="11">
        <f t="shared" si="4378"/>
        <v>21674.955609414596</v>
      </c>
      <c r="BW342" s="6">
        <f t="shared" si="4269"/>
        <v>10494.749999999987</v>
      </c>
      <c r="BX342" s="11">
        <f t="shared" si="4379"/>
        <v>21674.955609414596</v>
      </c>
      <c r="BY342" s="82">
        <f t="shared" si="4269"/>
        <v>10494.749999999987</v>
      </c>
      <c r="BZ342" s="11">
        <f t="shared" si="4380"/>
        <v>21674.955609414596</v>
      </c>
      <c r="CA342" s="4"/>
    </row>
    <row r="343" spans="1:79">
      <c r="A343" s="18">
        <f t="shared" si="4477"/>
        <v>29</v>
      </c>
      <c r="B343" s="18">
        <f t="shared" si="4321"/>
        <v>337</v>
      </c>
      <c r="C343" s="19">
        <f t="shared" si="4335"/>
        <v>0</v>
      </c>
      <c r="D343" s="22">
        <f t="shared" si="4336"/>
        <v>0</v>
      </c>
      <c r="E343" s="22">
        <f t="shared" si="4306"/>
        <v>0</v>
      </c>
      <c r="F343" s="22">
        <f t="shared" si="3819"/>
        <v>0</v>
      </c>
      <c r="G343" s="23">
        <f t="shared" si="3820"/>
        <v>0</v>
      </c>
      <c r="H343" s="19">
        <f>'rent cash flow (do not modify)'!D342</f>
        <v>37000</v>
      </c>
      <c r="I343" s="22">
        <f>'rent cash flow (do not modify)'!E342</f>
        <v>37000</v>
      </c>
      <c r="J343" s="23">
        <f t="shared" si="4322"/>
        <v>6606.4548344912564</v>
      </c>
      <c r="K343" s="22">
        <f t="shared" si="4337"/>
        <v>416.66666666666669</v>
      </c>
      <c r="L343" s="22">
        <f t="shared" si="4338"/>
        <v>83.333333333333329</v>
      </c>
      <c r="M343" s="19">
        <f t="shared" si="4339"/>
        <v>166.66666666666666</v>
      </c>
      <c r="N343" s="22">
        <f t="shared" si="4340"/>
        <v>83.333333333333329</v>
      </c>
      <c r="O343" s="18">
        <f t="shared" si="3821"/>
        <v>10999.999999999998</v>
      </c>
      <c r="P343" s="22">
        <f t="shared" si="4307"/>
        <v>28966</v>
      </c>
      <c r="Q343" s="23">
        <f t="shared" si="4308"/>
        <v>21609.545165508745</v>
      </c>
      <c r="R343" s="4"/>
      <c r="S343" s="6">
        <f t="shared" si="4341"/>
        <v>10525.166666666653</v>
      </c>
      <c r="T343" s="20"/>
      <c r="U343" s="6">
        <f t="shared" si="4341"/>
        <v>10525.166666666653</v>
      </c>
      <c r="V343" s="20"/>
      <c r="W343" s="6">
        <f t="shared" si="4341"/>
        <v>10525.166666666653</v>
      </c>
      <c r="X343" s="20"/>
      <c r="Y343" s="6">
        <f t="shared" si="4341"/>
        <v>10525.166666666653</v>
      </c>
      <c r="Z343" s="20"/>
      <c r="AA343" s="6">
        <f t="shared" ref="AA343:AC343" si="4514">AA342+(365/12)</f>
        <v>10525.166666666653</v>
      </c>
      <c r="AB343" s="20"/>
      <c r="AC343" s="6">
        <f t="shared" si="4514"/>
        <v>10525.166666666653</v>
      </c>
      <c r="AD343" s="20"/>
      <c r="AE343" s="6">
        <f t="shared" ref="AE343:AG343" si="4515">AE342+(365/12)</f>
        <v>10525.166666666653</v>
      </c>
      <c r="AF343" s="20"/>
      <c r="AG343" s="6">
        <f t="shared" si="4515"/>
        <v>10525.166666666653</v>
      </c>
      <c r="AH343" s="20"/>
      <c r="AI343" s="6">
        <f t="shared" ref="AI343:AK343" si="4516">AI342+(365/12)</f>
        <v>10525.166666666653</v>
      </c>
      <c r="AJ343" s="20"/>
      <c r="AK343" s="6">
        <f t="shared" si="4516"/>
        <v>10525.166666666653</v>
      </c>
      <c r="AL343" s="20"/>
      <c r="AM343" s="6">
        <f t="shared" ref="AM343:AO343" si="4517">AM342+(365/12)</f>
        <v>10525.166666666653</v>
      </c>
      <c r="AN343" s="20"/>
      <c r="AO343" s="6">
        <f t="shared" si="4517"/>
        <v>10525.166666666653</v>
      </c>
      <c r="AP343" s="20"/>
      <c r="AQ343" s="6">
        <f t="shared" ref="AQ343:AS343" si="4518">AQ342+(365/12)</f>
        <v>10525.166666666653</v>
      </c>
      <c r="AR343" s="20"/>
      <c r="AS343" s="6">
        <f t="shared" si="4518"/>
        <v>10525.166666666653</v>
      </c>
      <c r="AT343" s="20"/>
      <c r="AU343" s="6">
        <f t="shared" ref="AU343:AW343" si="4519">AU342+(365/12)</f>
        <v>10525.166666666653</v>
      </c>
      <c r="AV343" s="20"/>
      <c r="AW343" s="6">
        <f t="shared" si="4519"/>
        <v>10525.166666666653</v>
      </c>
      <c r="AX343" s="20"/>
      <c r="AY343" s="6">
        <f t="shared" ref="AY343:BA343" si="4520">AY342+(365/12)</f>
        <v>10525.166666666653</v>
      </c>
      <c r="AZ343" s="20"/>
      <c r="BA343" s="6">
        <f t="shared" si="4520"/>
        <v>10525.166666666653</v>
      </c>
      <c r="BB343" s="20"/>
      <c r="BC343" s="6">
        <f t="shared" ref="BC343:BE343" si="4521">BC342+(365/12)</f>
        <v>10525.166666666653</v>
      </c>
      <c r="BD343" s="20"/>
      <c r="BE343" s="6">
        <f t="shared" si="4521"/>
        <v>10525.166666666653</v>
      </c>
      <c r="BF343" s="20"/>
      <c r="BG343" s="6">
        <f t="shared" ref="BG343:BI343" si="4522">BG342+(365/12)</f>
        <v>10525.166666666653</v>
      </c>
      <c r="BH343" s="20"/>
      <c r="BI343" s="6">
        <f t="shared" si="4522"/>
        <v>10525.166666666653</v>
      </c>
      <c r="BJ343" s="20"/>
      <c r="BK343" s="6">
        <f t="shared" ref="BK343:BM343" si="4523">BK342+(365/12)</f>
        <v>10525.166666666653</v>
      </c>
      <c r="BL343" s="20"/>
      <c r="BM343" s="6">
        <f t="shared" si="4523"/>
        <v>10525.166666666653</v>
      </c>
      <c r="BN343" s="20"/>
      <c r="BO343" s="6">
        <f t="shared" ref="BO343:BQ343" si="4524">BO342+(365/12)</f>
        <v>10525.166666666653</v>
      </c>
      <c r="BP343" s="20"/>
      <c r="BQ343" s="6">
        <f t="shared" si="4524"/>
        <v>10525.166666666653</v>
      </c>
      <c r="BR343" s="20"/>
      <c r="BS343" s="6">
        <f t="shared" ref="BS343:BU343" si="4525">BS342+(365/12)</f>
        <v>10525.166666666653</v>
      </c>
      <c r="BT343" s="20"/>
      <c r="BU343" s="6">
        <f t="shared" si="4525"/>
        <v>10525.166666666653</v>
      </c>
      <c r="BV343" s="20">
        <f>value*(1+appr)^(A343-1)-C343-IF((A343-1)&lt;=penaltyy,sqft*pamt,0)</f>
        <v>72104968.053249761</v>
      </c>
      <c r="BW343" s="6">
        <f t="shared" si="4269"/>
        <v>10525.166666666653</v>
      </c>
      <c r="BX343" s="20">
        <f t="shared" ref="BX343:BX354" si="4526">Q343</f>
        <v>21609.545165508745</v>
      </c>
      <c r="BY343" s="82">
        <f t="shared" si="4269"/>
        <v>10525.166666666653</v>
      </c>
      <c r="BZ343" s="20">
        <f t="shared" ref="BZ343:BZ365" si="4527">Q343</f>
        <v>21609.545165508745</v>
      </c>
      <c r="CA343" s="4"/>
    </row>
    <row r="344" spans="1:79">
      <c r="A344" s="1" t="str">
        <f t="shared" si="4477"/>
        <v/>
      </c>
      <c r="B344" s="1">
        <f t="shared" si="4321"/>
        <v>338</v>
      </c>
      <c r="C344" s="13">
        <f t="shared" si="4335"/>
        <v>0</v>
      </c>
      <c r="D344" s="2">
        <f t="shared" si="4336"/>
        <v>0</v>
      </c>
      <c r="E344" s="15">
        <f t="shared" si="4306"/>
        <v>0</v>
      </c>
      <c r="F344" s="15">
        <f t="shared" si="3819"/>
        <v>0</v>
      </c>
      <c r="G344" s="21">
        <f t="shared" si="3820"/>
        <v>0</v>
      </c>
      <c r="H344" s="19">
        <f>'rent cash flow (do not modify)'!D343</f>
        <v>37000</v>
      </c>
      <c r="I344" s="22">
        <f>'rent cash flow (do not modify)'!E343</f>
        <v>37000</v>
      </c>
      <c r="J344" s="21">
        <f t="shared" si="4322"/>
        <v>6606.4548344912564</v>
      </c>
      <c r="K344" s="15">
        <f t="shared" si="4337"/>
        <v>416.66666666666669</v>
      </c>
      <c r="L344" s="15">
        <f t="shared" si="4338"/>
        <v>83.333333333333329</v>
      </c>
      <c r="M344" s="16">
        <f t="shared" si="4339"/>
        <v>166.66666666666666</v>
      </c>
      <c r="N344" s="15">
        <f t="shared" si="4340"/>
        <v>83.333333333333329</v>
      </c>
      <c r="O344" s="7">
        <f t="shared" si="3821"/>
        <v>10999.999999999998</v>
      </c>
      <c r="P344" s="15">
        <f t="shared" si="4307"/>
        <v>28966</v>
      </c>
      <c r="Q344" s="21">
        <f t="shared" si="4308"/>
        <v>21609.545165508745</v>
      </c>
      <c r="R344" s="4"/>
      <c r="S344" s="6">
        <f t="shared" si="4341"/>
        <v>10555.583333333319</v>
      </c>
      <c r="T344" s="10"/>
      <c r="U344" s="6">
        <f t="shared" si="4341"/>
        <v>10555.583333333319</v>
      </c>
      <c r="W344" s="6">
        <f t="shared" si="4341"/>
        <v>10555.583333333319</v>
      </c>
      <c r="Y344" s="6">
        <f t="shared" si="4341"/>
        <v>10555.583333333319</v>
      </c>
      <c r="AA344" s="6">
        <f t="shared" ref="AA344:AC344" si="4528">AA343+(365/12)</f>
        <v>10555.583333333319</v>
      </c>
      <c r="AC344" s="6">
        <f t="shared" si="4528"/>
        <v>10555.583333333319</v>
      </c>
      <c r="AE344" s="6">
        <f t="shared" ref="AE344:AG344" si="4529">AE343+(365/12)</f>
        <v>10555.583333333319</v>
      </c>
      <c r="AG344" s="6">
        <f t="shared" si="4529"/>
        <v>10555.583333333319</v>
      </c>
      <c r="AI344" s="6">
        <f t="shared" ref="AI344:AK344" si="4530">AI343+(365/12)</f>
        <v>10555.583333333319</v>
      </c>
      <c r="AK344" s="6">
        <f t="shared" si="4530"/>
        <v>10555.583333333319</v>
      </c>
      <c r="AM344" s="6">
        <f t="shared" ref="AM344:AO344" si="4531">AM343+(365/12)</f>
        <v>10555.583333333319</v>
      </c>
      <c r="AO344" s="6">
        <f t="shared" si="4531"/>
        <v>10555.583333333319</v>
      </c>
      <c r="AQ344" s="6">
        <f t="shared" ref="AQ344:AS344" si="4532">AQ343+(365/12)</f>
        <v>10555.583333333319</v>
      </c>
      <c r="AS344" s="6">
        <f t="shared" si="4532"/>
        <v>10555.583333333319</v>
      </c>
      <c r="AU344" s="6">
        <f t="shared" ref="AU344:AW344" si="4533">AU343+(365/12)</f>
        <v>10555.583333333319</v>
      </c>
      <c r="AW344" s="6">
        <f t="shared" si="4533"/>
        <v>10555.583333333319</v>
      </c>
      <c r="AY344" s="6">
        <f t="shared" ref="AY344:BA344" si="4534">AY343+(365/12)</f>
        <v>10555.583333333319</v>
      </c>
      <c r="BA344" s="6">
        <f t="shared" si="4534"/>
        <v>10555.583333333319</v>
      </c>
      <c r="BC344" s="6">
        <f t="shared" ref="BC344:BE344" si="4535">BC343+(365/12)</f>
        <v>10555.583333333319</v>
      </c>
      <c r="BE344" s="6">
        <f t="shared" si="4535"/>
        <v>10555.583333333319</v>
      </c>
      <c r="BG344" s="6">
        <f t="shared" ref="BG344:BI344" si="4536">BG343+(365/12)</f>
        <v>10555.583333333319</v>
      </c>
      <c r="BI344" s="6">
        <f t="shared" si="4536"/>
        <v>10555.583333333319</v>
      </c>
      <c r="BK344" s="6">
        <f t="shared" ref="BK344:BM344" si="4537">BK343+(365/12)</f>
        <v>10555.583333333319</v>
      </c>
      <c r="BM344" s="6">
        <f t="shared" si="4537"/>
        <v>10555.583333333319</v>
      </c>
      <c r="BO344" s="6">
        <f t="shared" ref="BO344:BQ344" si="4538">BO343+(365/12)</f>
        <v>10555.583333333319</v>
      </c>
      <c r="BQ344" s="6">
        <f t="shared" si="4538"/>
        <v>10555.583333333319</v>
      </c>
      <c r="BS344" s="6">
        <f t="shared" ref="BS344:BU344" si="4539">BS343+(365/12)</f>
        <v>10555.583333333319</v>
      </c>
      <c r="BU344" s="6">
        <f t="shared" si="4539"/>
        <v>10555.583333333319</v>
      </c>
      <c r="BW344" s="6">
        <f t="shared" si="4269"/>
        <v>10555.583333333319</v>
      </c>
      <c r="BX344" s="11">
        <f t="shared" si="4526"/>
        <v>21609.545165508745</v>
      </c>
      <c r="BY344" s="82">
        <f t="shared" si="4269"/>
        <v>10555.583333333319</v>
      </c>
      <c r="BZ344" s="11">
        <f t="shared" si="4527"/>
        <v>21609.545165508745</v>
      </c>
      <c r="CA344" s="4"/>
    </row>
    <row r="345" spans="1:79">
      <c r="A345" s="1" t="str">
        <f t="shared" si="4477"/>
        <v/>
      </c>
      <c r="B345" s="1">
        <f t="shared" si="4321"/>
        <v>339</v>
      </c>
      <c r="C345" s="13">
        <f t="shared" si="4335"/>
        <v>0</v>
      </c>
      <c r="D345" s="2">
        <f t="shared" si="4336"/>
        <v>0</v>
      </c>
      <c r="E345" s="15">
        <f t="shared" si="4306"/>
        <v>0</v>
      </c>
      <c r="F345" s="15">
        <f t="shared" si="3819"/>
        <v>0</v>
      </c>
      <c r="G345" s="21">
        <f t="shared" si="3820"/>
        <v>0</v>
      </c>
      <c r="H345" s="19">
        <f>'rent cash flow (do not modify)'!D344</f>
        <v>37000</v>
      </c>
      <c r="I345" s="22">
        <f>'rent cash flow (do not modify)'!E344</f>
        <v>37000</v>
      </c>
      <c r="J345" s="21">
        <f t="shared" si="4322"/>
        <v>6606.4548344912564</v>
      </c>
      <c r="K345" s="15">
        <f t="shared" si="4337"/>
        <v>416.66666666666669</v>
      </c>
      <c r="L345" s="15">
        <f t="shared" si="4338"/>
        <v>83.333333333333329</v>
      </c>
      <c r="M345" s="16">
        <f t="shared" si="4339"/>
        <v>166.66666666666666</v>
      </c>
      <c r="N345" s="15">
        <f t="shared" si="4340"/>
        <v>83.333333333333329</v>
      </c>
      <c r="O345" s="7">
        <f t="shared" si="3821"/>
        <v>10999.999999999998</v>
      </c>
      <c r="P345" s="15">
        <f t="shared" si="4307"/>
        <v>28966</v>
      </c>
      <c r="Q345" s="21">
        <f t="shared" si="4308"/>
        <v>21609.545165508745</v>
      </c>
      <c r="R345" s="4"/>
      <c r="S345" s="6">
        <f t="shared" si="4341"/>
        <v>10585.999999999985</v>
      </c>
      <c r="T345" s="10"/>
      <c r="U345" s="6">
        <f t="shared" si="4341"/>
        <v>10585.999999999985</v>
      </c>
      <c r="W345" s="6">
        <f t="shared" si="4341"/>
        <v>10585.999999999985</v>
      </c>
      <c r="Y345" s="6">
        <f t="shared" si="4341"/>
        <v>10585.999999999985</v>
      </c>
      <c r="AA345" s="6">
        <f t="shared" ref="AA345:AC345" si="4540">AA344+(365/12)</f>
        <v>10585.999999999985</v>
      </c>
      <c r="AC345" s="6">
        <f t="shared" si="4540"/>
        <v>10585.999999999985</v>
      </c>
      <c r="AE345" s="6">
        <f t="shared" ref="AE345:AG345" si="4541">AE344+(365/12)</f>
        <v>10585.999999999985</v>
      </c>
      <c r="AG345" s="6">
        <f t="shared" si="4541"/>
        <v>10585.999999999985</v>
      </c>
      <c r="AI345" s="6">
        <f t="shared" ref="AI345:AK345" si="4542">AI344+(365/12)</f>
        <v>10585.999999999985</v>
      </c>
      <c r="AK345" s="6">
        <f t="shared" si="4542"/>
        <v>10585.999999999985</v>
      </c>
      <c r="AM345" s="6">
        <f t="shared" ref="AM345:AO345" si="4543">AM344+(365/12)</f>
        <v>10585.999999999985</v>
      </c>
      <c r="AO345" s="6">
        <f t="shared" si="4543"/>
        <v>10585.999999999985</v>
      </c>
      <c r="AQ345" s="6">
        <f t="shared" ref="AQ345:AS345" si="4544">AQ344+(365/12)</f>
        <v>10585.999999999985</v>
      </c>
      <c r="AS345" s="6">
        <f t="shared" si="4544"/>
        <v>10585.999999999985</v>
      </c>
      <c r="AU345" s="6">
        <f t="shared" ref="AU345:AW345" si="4545">AU344+(365/12)</f>
        <v>10585.999999999985</v>
      </c>
      <c r="AW345" s="6">
        <f t="shared" si="4545"/>
        <v>10585.999999999985</v>
      </c>
      <c r="AY345" s="6">
        <f t="shared" ref="AY345:BA345" si="4546">AY344+(365/12)</f>
        <v>10585.999999999985</v>
      </c>
      <c r="BA345" s="6">
        <f t="shared" si="4546"/>
        <v>10585.999999999985</v>
      </c>
      <c r="BC345" s="6">
        <f t="shared" ref="BC345:BE345" si="4547">BC344+(365/12)</f>
        <v>10585.999999999985</v>
      </c>
      <c r="BE345" s="6">
        <f t="shared" si="4547"/>
        <v>10585.999999999985</v>
      </c>
      <c r="BG345" s="6">
        <f t="shared" ref="BG345:BI345" si="4548">BG344+(365/12)</f>
        <v>10585.999999999985</v>
      </c>
      <c r="BI345" s="6">
        <f t="shared" si="4548"/>
        <v>10585.999999999985</v>
      </c>
      <c r="BK345" s="6">
        <f t="shared" ref="BK345:BM345" si="4549">BK344+(365/12)</f>
        <v>10585.999999999985</v>
      </c>
      <c r="BM345" s="6">
        <f t="shared" si="4549"/>
        <v>10585.999999999985</v>
      </c>
      <c r="BO345" s="6">
        <f t="shared" ref="BO345:BQ345" si="4550">BO344+(365/12)</f>
        <v>10585.999999999985</v>
      </c>
      <c r="BQ345" s="6">
        <f t="shared" si="4550"/>
        <v>10585.999999999985</v>
      </c>
      <c r="BS345" s="6">
        <f t="shared" ref="BS345:BU345" si="4551">BS344+(365/12)</f>
        <v>10585.999999999985</v>
      </c>
      <c r="BU345" s="6">
        <f t="shared" si="4551"/>
        <v>10585.999999999985</v>
      </c>
      <c r="BW345" s="6">
        <f t="shared" si="4269"/>
        <v>10585.999999999985</v>
      </c>
      <c r="BX345" s="11">
        <f t="shared" si="4526"/>
        <v>21609.545165508745</v>
      </c>
      <c r="BY345" s="82">
        <f t="shared" si="4269"/>
        <v>10585.999999999985</v>
      </c>
      <c r="BZ345" s="11">
        <f t="shared" si="4527"/>
        <v>21609.545165508745</v>
      </c>
      <c r="CA345" s="4"/>
    </row>
    <row r="346" spans="1:79">
      <c r="A346" s="1" t="str">
        <f t="shared" si="4477"/>
        <v/>
      </c>
      <c r="B346" s="1">
        <f t="shared" si="4321"/>
        <v>340</v>
      </c>
      <c r="C346" s="13">
        <f t="shared" si="4335"/>
        <v>0</v>
      </c>
      <c r="D346" s="2">
        <f t="shared" si="4336"/>
        <v>0</v>
      </c>
      <c r="E346" s="15">
        <f t="shared" si="4306"/>
        <v>0</v>
      </c>
      <c r="F346" s="15">
        <f t="shared" si="3819"/>
        <v>0</v>
      </c>
      <c r="G346" s="21">
        <f t="shared" si="3820"/>
        <v>0</v>
      </c>
      <c r="H346" s="19">
        <f>'rent cash flow (do not modify)'!D345</f>
        <v>37000</v>
      </c>
      <c r="I346" s="22">
        <f>'rent cash flow (do not modify)'!E345</f>
        <v>37000</v>
      </c>
      <c r="J346" s="21">
        <f t="shared" si="4322"/>
        <v>6606.4548344912564</v>
      </c>
      <c r="K346" s="15">
        <f t="shared" si="4337"/>
        <v>416.66666666666669</v>
      </c>
      <c r="L346" s="15">
        <f t="shared" si="4338"/>
        <v>83.333333333333329</v>
      </c>
      <c r="M346" s="16">
        <f t="shared" si="4339"/>
        <v>166.66666666666666</v>
      </c>
      <c r="N346" s="15">
        <f t="shared" si="4340"/>
        <v>83.333333333333329</v>
      </c>
      <c r="O346" s="7">
        <f t="shared" si="3821"/>
        <v>10999.999999999998</v>
      </c>
      <c r="P346" s="15">
        <f t="shared" si="4307"/>
        <v>28966</v>
      </c>
      <c r="Q346" s="21">
        <f t="shared" si="4308"/>
        <v>21609.545165508745</v>
      </c>
      <c r="R346" s="4"/>
      <c r="S346" s="6">
        <f t="shared" si="4341"/>
        <v>10616.416666666652</v>
      </c>
      <c r="T346" s="10"/>
      <c r="U346" s="6">
        <f t="shared" si="4341"/>
        <v>10616.416666666652</v>
      </c>
      <c r="W346" s="6">
        <f t="shared" si="4341"/>
        <v>10616.416666666652</v>
      </c>
      <c r="Y346" s="6">
        <f t="shared" si="4341"/>
        <v>10616.416666666652</v>
      </c>
      <c r="AA346" s="6">
        <f t="shared" ref="AA346:AC346" si="4552">AA345+(365/12)</f>
        <v>10616.416666666652</v>
      </c>
      <c r="AC346" s="6">
        <f t="shared" si="4552"/>
        <v>10616.416666666652</v>
      </c>
      <c r="AE346" s="6">
        <f t="shared" ref="AE346:AG346" si="4553">AE345+(365/12)</f>
        <v>10616.416666666652</v>
      </c>
      <c r="AG346" s="6">
        <f t="shared" si="4553"/>
        <v>10616.416666666652</v>
      </c>
      <c r="AI346" s="6">
        <f t="shared" ref="AI346:AK346" si="4554">AI345+(365/12)</f>
        <v>10616.416666666652</v>
      </c>
      <c r="AK346" s="6">
        <f t="shared" si="4554"/>
        <v>10616.416666666652</v>
      </c>
      <c r="AM346" s="6">
        <f t="shared" ref="AM346:AO346" si="4555">AM345+(365/12)</f>
        <v>10616.416666666652</v>
      </c>
      <c r="AO346" s="6">
        <f t="shared" si="4555"/>
        <v>10616.416666666652</v>
      </c>
      <c r="AQ346" s="6">
        <f t="shared" ref="AQ346:AS346" si="4556">AQ345+(365/12)</f>
        <v>10616.416666666652</v>
      </c>
      <c r="AS346" s="6">
        <f t="shared" si="4556"/>
        <v>10616.416666666652</v>
      </c>
      <c r="AU346" s="6">
        <f t="shared" ref="AU346:AW346" si="4557">AU345+(365/12)</f>
        <v>10616.416666666652</v>
      </c>
      <c r="AW346" s="6">
        <f t="shared" si="4557"/>
        <v>10616.416666666652</v>
      </c>
      <c r="AY346" s="6">
        <f t="shared" ref="AY346:BA346" si="4558">AY345+(365/12)</f>
        <v>10616.416666666652</v>
      </c>
      <c r="BA346" s="6">
        <f t="shared" si="4558"/>
        <v>10616.416666666652</v>
      </c>
      <c r="BC346" s="6">
        <f t="shared" ref="BC346:BE346" si="4559">BC345+(365/12)</f>
        <v>10616.416666666652</v>
      </c>
      <c r="BE346" s="6">
        <f t="shared" si="4559"/>
        <v>10616.416666666652</v>
      </c>
      <c r="BG346" s="6">
        <f t="shared" ref="BG346:BI346" si="4560">BG345+(365/12)</f>
        <v>10616.416666666652</v>
      </c>
      <c r="BI346" s="6">
        <f t="shared" si="4560"/>
        <v>10616.416666666652</v>
      </c>
      <c r="BK346" s="6">
        <f t="shared" ref="BK346:BM346" si="4561">BK345+(365/12)</f>
        <v>10616.416666666652</v>
      </c>
      <c r="BM346" s="6">
        <f t="shared" si="4561"/>
        <v>10616.416666666652</v>
      </c>
      <c r="BO346" s="6">
        <f t="shared" ref="BO346:BQ346" si="4562">BO345+(365/12)</f>
        <v>10616.416666666652</v>
      </c>
      <c r="BQ346" s="6">
        <f t="shared" si="4562"/>
        <v>10616.416666666652</v>
      </c>
      <c r="BS346" s="6">
        <f t="shared" ref="BS346:BU346" si="4563">BS345+(365/12)</f>
        <v>10616.416666666652</v>
      </c>
      <c r="BU346" s="6">
        <f t="shared" si="4563"/>
        <v>10616.416666666652</v>
      </c>
      <c r="BW346" s="6">
        <f t="shared" si="4269"/>
        <v>10616.416666666652</v>
      </c>
      <c r="BX346" s="11">
        <f t="shared" si="4526"/>
        <v>21609.545165508745</v>
      </c>
      <c r="BY346" s="82">
        <f t="shared" si="4269"/>
        <v>10616.416666666652</v>
      </c>
      <c r="BZ346" s="11">
        <f t="shared" si="4527"/>
        <v>21609.545165508745</v>
      </c>
      <c r="CA346" s="4"/>
    </row>
    <row r="347" spans="1:79">
      <c r="A347" s="1" t="str">
        <f t="shared" si="4477"/>
        <v/>
      </c>
      <c r="B347" s="1">
        <f t="shared" si="4321"/>
        <v>341</v>
      </c>
      <c r="C347" s="13">
        <f t="shared" si="4335"/>
        <v>0</v>
      </c>
      <c r="D347" s="2">
        <f t="shared" si="4336"/>
        <v>0</v>
      </c>
      <c r="E347" s="15">
        <f t="shared" si="4306"/>
        <v>0</v>
      </c>
      <c r="F347" s="15">
        <f t="shared" si="3819"/>
        <v>0</v>
      </c>
      <c r="G347" s="21">
        <f t="shared" si="3820"/>
        <v>0</v>
      </c>
      <c r="H347" s="19">
        <f>'rent cash flow (do not modify)'!D346</f>
        <v>37000</v>
      </c>
      <c r="I347" s="22">
        <f>'rent cash flow (do not modify)'!E346</f>
        <v>37000</v>
      </c>
      <c r="J347" s="21">
        <f t="shared" si="4322"/>
        <v>6606.4548344912564</v>
      </c>
      <c r="K347" s="15">
        <f t="shared" si="4337"/>
        <v>416.66666666666669</v>
      </c>
      <c r="L347" s="15">
        <f t="shared" si="4338"/>
        <v>83.333333333333329</v>
      </c>
      <c r="M347" s="16">
        <f t="shared" si="4339"/>
        <v>166.66666666666666</v>
      </c>
      <c r="N347" s="15">
        <f t="shared" si="4340"/>
        <v>83.333333333333329</v>
      </c>
      <c r="O347" s="7">
        <f t="shared" si="3821"/>
        <v>10999.999999999998</v>
      </c>
      <c r="P347" s="15">
        <f t="shared" si="4307"/>
        <v>28966</v>
      </c>
      <c r="Q347" s="21">
        <f t="shared" si="4308"/>
        <v>21609.545165508745</v>
      </c>
      <c r="R347" s="4"/>
      <c r="S347" s="6">
        <f t="shared" si="4341"/>
        <v>10646.833333333318</v>
      </c>
      <c r="T347" s="10"/>
      <c r="U347" s="6">
        <f t="shared" si="4341"/>
        <v>10646.833333333318</v>
      </c>
      <c r="W347" s="6">
        <f t="shared" si="4341"/>
        <v>10646.833333333318</v>
      </c>
      <c r="Y347" s="6">
        <f t="shared" si="4341"/>
        <v>10646.833333333318</v>
      </c>
      <c r="AA347" s="6">
        <f t="shared" ref="AA347:AC347" si="4564">AA346+(365/12)</f>
        <v>10646.833333333318</v>
      </c>
      <c r="AC347" s="6">
        <f t="shared" si="4564"/>
        <v>10646.833333333318</v>
      </c>
      <c r="AE347" s="6">
        <f t="shared" ref="AE347:AG347" si="4565">AE346+(365/12)</f>
        <v>10646.833333333318</v>
      </c>
      <c r="AG347" s="6">
        <f t="shared" si="4565"/>
        <v>10646.833333333318</v>
      </c>
      <c r="AI347" s="6">
        <f t="shared" ref="AI347:AK347" si="4566">AI346+(365/12)</f>
        <v>10646.833333333318</v>
      </c>
      <c r="AK347" s="6">
        <f t="shared" si="4566"/>
        <v>10646.833333333318</v>
      </c>
      <c r="AM347" s="6">
        <f t="shared" ref="AM347:AO347" si="4567">AM346+(365/12)</f>
        <v>10646.833333333318</v>
      </c>
      <c r="AO347" s="6">
        <f t="shared" si="4567"/>
        <v>10646.833333333318</v>
      </c>
      <c r="AQ347" s="6">
        <f t="shared" ref="AQ347:AS347" si="4568">AQ346+(365/12)</f>
        <v>10646.833333333318</v>
      </c>
      <c r="AS347" s="6">
        <f t="shared" si="4568"/>
        <v>10646.833333333318</v>
      </c>
      <c r="AU347" s="6">
        <f t="shared" ref="AU347:AW347" si="4569">AU346+(365/12)</f>
        <v>10646.833333333318</v>
      </c>
      <c r="AW347" s="6">
        <f t="shared" si="4569"/>
        <v>10646.833333333318</v>
      </c>
      <c r="AY347" s="6">
        <f t="shared" ref="AY347:BA347" si="4570">AY346+(365/12)</f>
        <v>10646.833333333318</v>
      </c>
      <c r="BA347" s="6">
        <f t="shared" si="4570"/>
        <v>10646.833333333318</v>
      </c>
      <c r="BC347" s="6">
        <f t="shared" ref="BC347:BE347" si="4571">BC346+(365/12)</f>
        <v>10646.833333333318</v>
      </c>
      <c r="BE347" s="6">
        <f t="shared" si="4571"/>
        <v>10646.833333333318</v>
      </c>
      <c r="BG347" s="6">
        <f t="shared" ref="BG347:BI347" si="4572">BG346+(365/12)</f>
        <v>10646.833333333318</v>
      </c>
      <c r="BI347" s="6">
        <f t="shared" si="4572"/>
        <v>10646.833333333318</v>
      </c>
      <c r="BK347" s="6">
        <f t="shared" ref="BK347:BM347" si="4573">BK346+(365/12)</f>
        <v>10646.833333333318</v>
      </c>
      <c r="BM347" s="6">
        <f t="shared" si="4573"/>
        <v>10646.833333333318</v>
      </c>
      <c r="BO347" s="6">
        <f t="shared" ref="BO347:BQ347" si="4574">BO346+(365/12)</f>
        <v>10646.833333333318</v>
      </c>
      <c r="BQ347" s="6">
        <f t="shared" si="4574"/>
        <v>10646.833333333318</v>
      </c>
      <c r="BS347" s="6">
        <f t="shared" ref="BS347:BU347" si="4575">BS346+(365/12)</f>
        <v>10646.833333333318</v>
      </c>
      <c r="BU347" s="6">
        <f t="shared" si="4575"/>
        <v>10646.833333333318</v>
      </c>
      <c r="BW347" s="6">
        <f t="shared" si="4269"/>
        <v>10646.833333333318</v>
      </c>
      <c r="BX347" s="11">
        <f t="shared" si="4526"/>
        <v>21609.545165508745</v>
      </c>
      <c r="BY347" s="82">
        <f t="shared" si="4269"/>
        <v>10646.833333333318</v>
      </c>
      <c r="BZ347" s="11">
        <f t="shared" si="4527"/>
        <v>21609.545165508745</v>
      </c>
      <c r="CA347" s="4"/>
    </row>
    <row r="348" spans="1:79">
      <c r="A348" s="1" t="str">
        <f t="shared" si="4477"/>
        <v/>
      </c>
      <c r="B348" s="1">
        <f t="shared" si="4321"/>
        <v>342</v>
      </c>
      <c r="C348" s="13">
        <f t="shared" si="4335"/>
        <v>0</v>
      </c>
      <c r="D348" s="2">
        <f t="shared" si="4336"/>
        <v>0</v>
      </c>
      <c r="E348" s="15">
        <f t="shared" si="4306"/>
        <v>0</v>
      </c>
      <c r="F348" s="15">
        <f t="shared" si="3819"/>
        <v>0</v>
      </c>
      <c r="G348" s="21">
        <f t="shared" si="3820"/>
        <v>0</v>
      </c>
      <c r="H348" s="19">
        <f>'rent cash flow (do not modify)'!D347</f>
        <v>37000</v>
      </c>
      <c r="I348" s="22">
        <f>'rent cash flow (do not modify)'!E347</f>
        <v>37000</v>
      </c>
      <c r="J348" s="21">
        <f t="shared" si="4322"/>
        <v>6606.4548344912564</v>
      </c>
      <c r="K348" s="15">
        <f t="shared" si="4337"/>
        <v>416.66666666666669</v>
      </c>
      <c r="L348" s="15">
        <f t="shared" si="4338"/>
        <v>83.333333333333329</v>
      </c>
      <c r="M348" s="16">
        <f t="shared" si="4339"/>
        <v>166.66666666666666</v>
      </c>
      <c r="N348" s="15">
        <f t="shared" si="4340"/>
        <v>83.333333333333329</v>
      </c>
      <c r="O348" s="7">
        <f t="shared" si="3821"/>
        <v>10999.999999999998</v>
      </c>
      <c r="P348" s="15">
        <f t="shared" si="4307"/>
        <v>28966</v>
      </c>
      <c r="Q348" s="21">
        <f t="shared" si="4308"/>
        <v>21609.545165508745</v>
      </c>
      <c r="R348" s="4"/>
      <c r="S348" s="6">
        <f t="shared" si="4341"/>
        <v>10677.249999999984</v>
      </c>
      <c r="T348" s="10"/>
      <c r="U348" s="6">
        <f t="shared" si="4341"/>
        <v>10677.249999999984</v>
      </c>
      <c r="W348" s="6">
        <f t="shared" si="4341"/>
        <v>10677.249999999984</v>
      </c>
      <c r="Y348" s="6">
        <f t="shared" si="4341"/>
        <v>10677.249999999984</v>
      </c>
      <c r="AA348" s="6">
        <f t="shared" ref="AA348:AC348" si="4576">AA347+(365/12)</f>
        <v>10677.249999999984</v>
      </c>
      <c r="AC348" s="6">
        <f t="shared" si="4576"/>
        <v>10677.249999999984</v>
      </c>
      <c r="AE348" s="6">
        <f t="shared" ref="AE348:AG348" si="4577">AE347+(365/12)</f>
        <v>10677.249999999984</v>
      </c>
      <c r="AG348" s="6">
        <f t="shared" si="4577"/>
        <v>10677.249999999984</v>
      </c>
      <c r="AI348" s="6">
        <f t="shared" ref="AI348:AK348" si="4578">AI347+(365/12)</f>
        <v>10677.249999999984</v>
      </c>
      <c r="AK348" s="6">
        <f t="shared" si="4578"/>
        <v>10677.249999999984</v>
      </c>
      <c r="AM348" s="6">
        <f t="shared" ref="AM348:AO348" si="4579">AM347+(365/12)</f>
        <v>10677.249999999984</v>
      </c>
      <c r="AO348" s="6">
        <f t="shared" si="4579"/>
        <v>10677.249999999984</v>
      </c>
      <c r="AQ348" s="6">
        <f t="shared" ref="AQ348:AS348" si="4580">AQ347+(365/12)</f>
        <v>10677.249999999984</v>
      </c>
      <c r="AS348" s="6">
        <f t="shared" si="4580"/>
        <v>10677.249999999984</v>
      </c>
      <c r="AU348" s="6">
        <f t="shared" ref="AU348:AW348" si="4581">AU347+(365/12)</f>
        <v>10677.249999999984</v>
      </c>
      <c r="AW348" s="6">
        <f t="shared" si="4581"/>
        <v>10677.249999999984</v>
      </c>
      <c r="AY348" s="6">
        <f t="shared" ref="AY348:BA348" si="4582">AY347+(365/12)</f>
        <v>10677.249999999984</v>
      </c>
      <c r="BA348" s="6">
        <f t="shared" si="4582"/>
        <v>10677.249999999984</v>
      </c>
      <c r="BC348" s="6">
        <f t="shared" ref="BC348:BE348" si="4583">BC347+(365/12)</f>
        <v>10677.249999999984</v>
      </c>
      <c r="BE348" s="6">
        <f t="shared" si="4583"/>
        <v>10677.249999999984</v>
      </c>
      <c r="BG348" s="6">
        <f t="shared" ref="BG348:BI348" si="4584">BG347+(365/12)</f>
        <v>10677.249999999984</v>
      </c>
      <c r="BI348" s="6">
        <f t="shared" si="4584"/>
        <v>10677.249999999984</v>
      </c>
      <c r="BK348" s="6">
        <f t="shared" ref="BK348:BM348" si="4585">BK347+(365/12)</f>
        <v>10677.249999999984</v>
      </c>
      <c r="BM348" s="6">
        <f t="shared" si="4585"/>
        <v>10677.249999999984</v>
      </c>
      <c r="BO348" s="6">
        <f t="shared" ref="BO348:BQ348" si="4586">BO347+(365/12)</f>
        <v>10677.249999999984</v>
      </c>
      <c r="BQ348" s="6">
        <f t="shared" si="4586"/>
        <v>10677.249999999984</v>
      </c>
      <c r="BS348" s="6">
        <f t="shared" ref="BS348:BU348" si="4587">BS347+(365/12)</f>
        <v>10677.249999999984</v>
      </c>
      <c r="BU348" s="6">
        <f t="shared" si="4587"/>
        <v>10677.249999999984</v>
      </c>
      <c r="BW348" s="6">
        <f t="shared" si="4269"/>
        <v>10677.249999999984</v>
      </c>
      <c r="BX348" s="11">
        <f t="shared" si="4526"/>
        <v>21609.545165508745</v>
      </c>
      <c r="BY348" s="82">
        <f t="shared" si="4269"/>
        <v>10677.249999999984</v>
      </c>
      <c r="BZ348" s="11">
        <f t="shared" si="4527"/>
        <v>21609.545165508745</v>
      </c>
      <c r="CA348" s="4"/>
    </row>
    <row r="349" spans="1:79">
      <c r="A349" s="1" t="str">
        <f t="shared" si="4477"/>
        <v/>
      </c>
      <c r="B349" s="1">
        <f t="shared" si="4321"/>
        <v>343</v>
      </c>
      <c r="C349" s="13">
        <f t="shared" si="4335"/>
        <v>0</v>
      </c>
      <c r="D349" s="2">
        <f t="shared" si="4336"/>
        <v>0</v>
      </c>
      <c r="E349" s="15">
        <f t="shared" si="4306"/>
        <v>0</v>
      </c>
      <c r="F349" s="15">
        <f t="shared" si="3819"/>
        <v>0</v>
      </c>
      <c r="G349" s="21">
        <f t="shared" si="3820"/>
        <v>0</v>
      </c>
      <c r="H349" s="19">
        <f>'rent cash flow (do not modify)'!D348</f>
        <v>37000</v>
      </c>
      <c r="I349" s="22">
        <f>'rent cash flow (do not modify)'!E348</f>
        <v>37000</v>
      </c>
      <c r="J349" s="21">
        <f t="shared" si="4322"/>
        <v>6606.4548344912564</v>
      </c>
      <c r="K349" s="15">
        <f t="shared" si="4337"/>
        <v>416.66666666666669</v>
      </c>
      <c r="L349" s="15">
        <f t="shared" si="4338"/>
        <v>83.333333333333329</v>
      </c>
      <c r="M349" s="16">
        <f t="shared" si="4339"/>
        <v>166.66666666666666</v>
      </c>
      <c r="N349" s="15">
        <f t="shared" si="4340"/>
        <v>83.333333333333329</v>
      </c>
      <c r="O349" s="7">
        <f t="shared" si="3821"/>
        <v>10999.999999999998</v>
      </c>
      <c r="P349" s="15">
        <f t="shared" si="4307"/>
        <v>28966</v>
      </c>
      <c r="Q349" s="21">
        <f t="shared" si="4308"/>
        <v>21609.545165508745</v>
      </c>
      <c r="R349" s="4"/>
      <c r="S349" s="6">
        <f t="shared" si="4341"/>
        <v>10707.66666666665</v>
      </c>
      <c r="T349" s="10"/>
      <c r="U349" s="6">
        <f t="shared" si="4341"/>
        <v>10707.66666666665</v>
      </c>
      <c r="W349" s="6">
        <f t="shared" si="4341"/>
        <v>10707.66666666665</v>
      </c>
      <c r="Y349" s="6">
        <f t="shared" si="4341"/>
        <v>10707.66666666665</v>
      </c>
      <c r="AA349" s="6">
        <f t="shared" ref="AA349:AC349" si="4588">AA348+(365/12)</f>
        <v>10707.66666666665</v>
      </c>
      <c r="AC349" s="6">
        <f t="shared" si="4588"/>
        <v>10707.66666666665</v>
      </c>
      <c r="AE349" s="6">
        <f t="shared" ref="AE349:AG349" si="4589">AE348+(365/12)</f>
        <v>10707.66666666665</v>
      </c>
      <c r="AG349" s="6">
        <f t="shared" si="4589"/>
        <v>10707.66666666665</v>
      </c>
      <c r="AI349" s="6">
        <f t="shared" ref="AI349:AK349" si="4590">AI348+(365/12)</f>
        <v>10707.66666666665</v>
      </c>
      <c r="AK349" s="6">
        <f t="shared" si="4590"/>
        <v>10707.66666666665</v>
      </c>
      <c r="AM349" s="6">
        <f t="shared" ref="AM349:AO349" si="4591">AM348+(365/12)</f>
        <v>10707.66666666665</v>
      </c>
      <c r="AO349" s="6">
        <f t="shared" si="4591"/>
        <v>10707.66666666665</v>
      </c>
      <c r="AQ349" s="6">
        <f t="shared" ref="AQ349:AS349" si="4592">AQ348+(365/12)</f>
        <v>10707.66666666665</v>
      </c>
      <c r="AS349" s="6">
        <f t="shared" si="4592"/>
        <v>10707.66666666665</v>
      </c>
      <c r="AU349" s="6">
        <f t="shared" ref="AU349:AW349" si="4593">AU348+(365/12)</f>
        <v>10707.66666666665</v>
      </c>
      <c r="AW349" s="6">
        <f t="shared" si="4593"/>
        <v>10707.66666666665</v>
      </c>
      <c r="AY349" s="6">
        <f t="shared" ref="AY349:BA349" si="4594">AY348+(365/12)</f>
        <v>10707.66666666665</v>
      </c>
      <c r="BA349" s="6">
        <f t="shared" si="4594"/>
        <v>10707.66666666665</v>
      </c>
      <c r="BC349" s="6">
        <f t="shared" ref="BC349:BE349" si="4595">BC348+(365/12)</f>
        <v>10707.66666666665</v>
      </c>
      <c r="BE349" s="6">
        <f t="shared" si="4595"/>
        <v>10707.66666666665</v>
      </c>
      <c r="BG349" s="6">
        <f t="shared" ref="BG349:BI349" si="4596">BG348+(365/12)</f>
        <v>10707.66666666665</v>
      </c>
      <c r="BI349" s="6">
        <f t="shared" si="4596"/>
        <v>10707.66666666665</v>
      </c>
      <c r="BK349" s="6">
        <f t="shared" ref="BK349:BM349" si="4597">BK348+(365/12)</f>
        <v>10707.66666666665</v>
      </c>
      <c r="BM349" s="6">
        <f t="shared" si="4597"/>
        <v>10707.66666666665</v>
      </c>
      <c r="BO349" s="6">
        <f t="shared" ref="BO349:BQ349" si="4598">BO348+(365/12)</f>
        <v>10707.66666666665</v>
      </c>
      <c r="BQ349" s="6">
        <f t="shared" si="4598"/>
        <v>10707.66666666665</v>
      </c>
      <c r="BS349" s="6">
        <f t="shared" ref="BS349:BU349" si="4599">BS348+(365/12)</f>
        <v>10707.66666666665</v>
      </c>
      <c r="BU349" s="6">
        <f t="shared" si="4599"/>
        <v>10707.66666666665</v>
      </c>
      <c r="BW349" s="6">
        <f t="shared" si="4269"/>
        <v>10707.66666666665</v>
      </c>
      <c r="BX349" s="11">
        <f t="shared" si="4526"/>
        <v>21609.545165508745</v>
      </c>
      <c r="BY349" s="82">
        <f t="shared" si="4269"/>
        <v>10707.66666666665</v>
      </c>
      <c r="BZ349" s="11">
        <f t="shared" si="4527"/>
        <v>21609.545165508745</v>
      </c>
      <c r="CA349" s="4"/>
    </row>
    <row r="350" spans="1:79">
      <c r="A350" s="1" t="str">
        <f t="shared" si="4477"/>
        <v/>
      </c>
      <c r="B350" s="1">
        <f t="shared" si="4321"/>
        <v>344</v>
      </c>
      <c r="C350" s="13">
        <f t="shared" si="4335"/>
        <v>0</v>
      </c>
      <c r="D350" s="2">
        <f t="shared" si="4336"/>
        <v>0</v>
      </c>
      <c r="E350" s="15">
        <f t="shared" si="4306"/>
        <v>0</v>
      </c>
      <c r="F350" s="15">
        <f t="shared" si="3819"/>
        <v>0</v>
      </c>
      <c r="G350" s="21">
        <f t="shared" si="3820"/>
        <v>0</v>
      </c>
      <c r="H350" s="19">
        <f>'rent cash flow (do not modify)'!D349</f>
        <v>37000</v>
      </c>
      <c r="I350" s="22">
        <f>'rent cash flow (do not modify)'!E349</f>
        <v>37000</v>
      </c>
      <c r="J350" s="21">
        <f t="shared" si="4322"/>
        <v>6606.4548344912564</v>
      </c>
      <c r="K350" s="15">
        <f t="shared" si="4337"/>
        <v>416.66666666666669</v>
      </c>
      <c r="L350" s="15">
        <f t="shared" si="4338"/>
        <v>83.333333333333329</v>
      </c>
      <c r="M350" s="16">
        <f t="shared" si="4339"/>
        <v>166.66666666666666</v>
      </c>
      <c r="N350" s="15">
        <f t="shared" si="4340"/>
        <v>83.333333333333329</v>
      </c>
      <c r="O350" s="7">
        <f t="shared" si="3821"/>
        <v>10999.999999999998</v>
      </c>
      <c r="P350" s="15">
        <f t="shared" si="4307"/>
        <v>28966</v>
      </c>
      <c r="Q350" s="21">
        <f t="shared" si="4308"/>
        <v>21609.545165508745</v>
      </c>
      <c r="R350" s="4"/>
      <c r="S350" s="6">
        <f t="shared" si="4341"/>
        <v>10738.083333333316</v>
      </c>
      <c r="T350" s="10"/>
      <c r="U350" s="6">
        <f t="shared" si="4341"/>
        <v>10738.083333333316</v>
      </c>
      <c r="W350" s="6">
        <f t="shared" si="4341"/>
        <v>10738.083333333316</v>
      </c>
      <c r="Y350" s="6">
        <f t="shared" si="4341"/>
        <v>10738.083333333316</v>
      </c>
      <c r="AA350" s="6">
        <f t="shared" ref="AA350:AC350" si="4600">AA349+(365/12)</f>
        <v>10738.083333333316</v>
      </c>
      <c r="AC350" s="6">
        <f t="shared" si="4600"/>
        <v>10738.083333333316</v>
      </c>
      <c r="AE350" s="6">
        <f t="shared" ref="AE350:AG350" si="4601">AE349+(365/12)</f>
        <v>10738.083333333316</v>
      </c>
      <c r="AG350" s="6">
        <f t="shared" si="4601"/>
        <v>10738.083333333316</v>
      </c>
      <c r="AI350" s="6">
        <f t="shared" ref="AI350:AK350" si="4602">AI349+(365/12)</f>
        <v>10738.083333333316</v>
      </c>
      <c r="AK350" s="6">
        <f t="shared" si="4602"/>
        <v>10738.083333333316</v>
      </c>
      <c r="AM350" s="6">
        <f t="shared" ref="AM350:AO350" si="4603">AM349+(365/12)</f>
        <v>10738.083333333316</v>
      </c>
      <c r="AO350" s="6">
        <f t="shared" si="4603"/>
        <v>10738.083333333316</v>
      </c>
      <c r="AQ350" s="6">
        <f t="shared" ref="AQ350:AS350" si="4604">AQ349+(365/12)</f>
        <v>10738.083333333316</v>
      </c>
      <c r="AS350" s="6">
        <f t="shared" si="4604"/>
        <v>10738.083333333316</v>
      </c>
      <c r="AU350" s="6">
        <f t="shared" ref="AU350:AW350" si="4605">AU349+(365/12)</f>
        <v>10738.083333333316</v>
      </c>
      <c r="AW350" s="6">
        <f t="shared" si="4605"/>
        <v>10738.083333333316</v>
      </c>
      <c r="AY350" s="6">
        <f t="shared" ref="AY350:BA350" si="4606">AY349+(365/12)</f>
        <v>10738.083333333316</v>
      </c>
      <c r="BA350" s="6">
        <f t="shared" si="4606"/>
        <v>10738.083333333316</v>
      </c>
      <c r="BC350" s="6">
        <f t="shared" ref="BC350:BE350" si="4607">BC349+(365/12)</f>
        <v>10738.083333333316</v>
      </c>
      <c r="BE350" s="6">
        <f t="shared" si="4607"/>
        <v>10738.083333333316</v>
      </c>
      <c r="BG350" s="6">
        <f t="shared" ref="BG350:BI350" si="4608">BG349+(365/12)</f>
        <v>10738.083333333316</v>
      </c>
      <c r="BI350" s="6">
        <f t="shared" si="4608"/>
        <v>10738.083333333316</v>
      </c>
      <c r="BK350" s="6">
        <f t="shared" ref="BK350:BM350" si="4609">BK349+(365/12)</f>
        <v>10738.083333333316</v>
      </c>
      <c r="BM350" s="6">
        <f t="shared" si="4609"/>
        <v>10738.083333333316</v>
      </c>
      <c r="BO350" s="6">
        <f t="shared" ref="BO350:BQ350" si="4610">BO349+(365/12)</f>
        <v>10738.083333333316</v>
      </c>
      <c r="BQ350" s="6">
        <f t="shared" si="4610"/>
        <v>10738.083333333316</v>
      </c>
      <c r="BS350" s="6">
        <f t="shared" ref="BS350:BU350" si="4611">BS349+(365/12)</f>
        <v>10738.083333333316</v>
      </c>
      <c r="BU350" s="6">
        <f t="shared" si="4611"/>
        <v>10738.083333333316</v>
      </c>
      <c r="BW350" s="6">
        <f t="shared" si="4269"/>
        <v>10738.083333333316</v>
      </c>
      <c r="BX350" s="11">
        <f t="shared" si="4526"/>
        <v>21609.545165508745</v>
      </c>
      <c r="BY350" s="82">
        <f t="shared" si="4269"/>
        <v>10738.083333333316</v>
      </c>
      <c r="BZ350" s="11">
        <f t="shared" si="4527"/>
        <v>21609.545165508745</v>
      </c>
      <c r="CA350" s="4"/>
    </row>
    <row r="351" spans="1:79">
      <c r="A351" s="1" t="str">
        <f t="shared" si="4477"/>
        <v/>
      </c>
      <c r="B351" s="1">
        <f t="shared" si="4321"/>
        <v>345</v>
      </c>
      <c r="C351" s="13">
        <f t="shared" si="4335"/>
        <v>0</v>
      </c>
      <c r="D351" s="2">
        <f t="shared" si="4336"/>
        <v>0</v>
      </c>
      <c r="E351" s="15">
        <f t="shared" si="4306"/>
        <v>0</v>
      </c>
      <c r="F351" s="15">
        <f t="shared" si="3819"/>
        <v>0</v>
      </c>
      <c r="G351" s="21">
        <f t="shared" si="3820"/>
        <v>0</v>
      </c>
      <c r="H351" s="19">
        <f>'rent cash flow (do not modify)'!D350</f>
        <v>37000</v>
      </c>
      <c r="I351" s="22">
        <f>'rent cash flow (do not modify)'!E350</f>
        <v>37000</v>
      </c>
      <c r="J351" s="21">
        <f t="shared" si="4322"/>
        <v>6606.4548344912564</v>
      </c>
      <c r="K351" s="15">
        <f t="shared" si="4337"/>
        <v>416.66666666666669</v>
      </c>
      <c r="L351" s="15">
        <f t="shared" si="4338"/>
        <v>83.333333333333329</v>
      </c>
      <c r="M351" s="16">
        <f t="shared" si="4339"/>
        <v>166.66666666666666</v>
      </c>
      <c r="N351" s="15">
        <f t="shared" si="4340"/>
        <v>83.333333333333329</v>
      </c>
      <c r="O351" s="7">
        <f t="shared" si="3821"/>
        <v>10999.999999999998</v>
      </c>
      <c r="P351" s="15">
        <f t="shared" si="4307"/>
        <v>28966</v>
      </c>
      <c r="Q351" s="21">
        <f t="shared" si="4308"/>
        <v>21609.545165508745</v>
      </c>
      <c r="R351" s="4"/>
      <c r="S351" s="6">
        <f t="shared" si="4341"/>
        <v>10768.499999999982</v>
      </c>
      <c r="T351" s="10"/>
      <c r="U351" s="6">
        <f t="shared" si="4341"/>
        <v>10768.499999999982</v>
      </c>
      <c r="W351" s="6">
        <f t="shared" si="4341"/>
        <v>10768.499999999982</v>
      </c>
      <c r="Y351" s="6">
        <f t="shared" si="4341"/>
        <v>10768.499999999982</v>
      </c>
      <c r="AA351" s="6">
        <f t="shared" ref="AA351:AC351" si="4612">AA350+(365/12)</f>
        <v>10768.499999999982</v>
      </c>
      <c r="AC351" s="6">
        <f t="shared" si="4612"/>
        <v>10768.499999999982</v>
      </c>
      <c r="AE351" s="6">
        <f t="shared" ref="AE351:AG351" si="4613">AE350+(365/12)</f>
        <v>10768.499999999982</v>
      </c>
      <c r="AG351" s="6">
        <f t="shared" si="4613"/>
        <v>10768.499999999982</v>
      </c>
      <c r="AI351" s="6">
        <f t="shared" ref="AI351:AK351" si="4614">AI350+(365/12)</f>
        <v>10768.499999999982</v>
      </c>
      <c r="AK351" s="6">
        <f t="shared" si="4614"/>
        <v>10768.499999999982</v>
      </c>
      <c r="AM351" s="6">
        <f t="shared" ref="AM351:AO351" si="4615">AM350+(365/12)</f>
        <v>10768.499999999982</v>
      </c>
      <c r="AO351" s="6">
        <f t="shared" si="4615"/>
        <v>10768.499999999982</v>
      </c>
      <c r="AQ351" s="6">
        <f t="shared" ref="AQ351:AS351" si="4616">AQ350+(365/12)</f>
        <v>10768.499999999982</v>
      </c>
      <c r="AS351" s="6">
        <f t="shared" si="4616"/>
        <v>10768.499999999982</v>
      </c>
      <c r="AU351" s="6">
        <f t="shared" ref="AU351:AW351" si="4617">AU350+(365/12)</f>
        <v>10768.499999999982</v>
      </c>
      <c r="AW351" s="6">
        <f t="shared" si="4617"/>
        <v>10768.499999999982</v>
      </c>
      <c r="AY351" s="6">
        <f t="shared" ref="AY351:BA351" si="4618">AY350+(365/12)</f>
        <v>10768.499999999982</v>
      </c>
      <c r="BA351" s="6">
        <f t="shared" si="4618"/>
        <v>10768.499999999982</v>
      </c>
      <c r="BC351" s="6">
        <f t="shared" ref="BC351:BE351" si="4619">BC350+(365/12)</f>
        <v>10768.499999999982</v>
      </c>
      <c r="BE351" s="6">
        <f t="shared" si="4619"/>
        <v>10768.499999999982</v>
      </c>
      <c r="BG351" s="6">
        <f t="shared" ref="BG351:BI351" si="4620">BG350+(365/12)</f>
        <v>10768.499999999982</v>
      </c>
      <c r="BI351" s="6">
        <f t="shared" si="4620"/>
        <v>10768.499999999982</v>
      </c>
      <c r="BK351" s="6">
        <f t="shared" ref="BK351:BM351" si="4621">BK350+(365/12)</f>
        <v>10768.499999999982</v>
      </c>
      <c r="BM351" s="6">
        <f t="shared" si="4621"/>
        <v>10768.499999999982</v>
      </c>
      <c r="BO351" s="6">
        <f t="shared" ref="BO351:BQ351" si="4622">BO350+(365/12)</f>
        <v>10768.499999999982</v>
      </c>
      <c r="BQ351" s="6">
        <f t="shared" si="4622"/>
        <v>10768.499999999982</v>
      </c>
      <c r="BS351" s="6">
        <f t="shared" ref="BS351:BU351" si="4623">BS350+(365/12)</f>
        <v>10768.499999999982</v>
      </c>
      <c r="BU351" s="6">
        <f t="shared" si="4623"/>
        <v>10768.499999999982</v>
      </c>
      <c r="BW351" s="6">
        <f t="shared" si="4269"/>
        <v>10768.499999999982</v>
      </c>
      <c r="BX351" s="11">
        <f t="shared" si="4526"/>
        <v>21609.545165508745</v>
      </c>
      <c r="BY351" s="82">
        <f t="shared" si="4269"/>
        <v>10768.499999999982</v>
      </c>
      <c r="BZ351" s="11">
        <f t="shared" si="4527"/>
        <v>21609.545165508745</v>
      </c>
      <c r="CA351" s="4"/>
    </row>
    <row r="352" spans="1:79">
      <c r="A352" s="1" t="str">
        <f t="shared" si="4477"/>
        <v/>
      </c>
      <c r="B352" s="1">
        <f t="shared" si="4321"/>
        <v>346</v>
      </c>
      <c r="C352" s="13">
        <f t="shared" si="4335"/>
        <v>0</v>
      </c>
      <c r="D352" s="2">
        <f t="shared" si="4336"/>
        <v>0</v>
      </c>
      <c r="E352" s="15">
        <f t="shared" si="4306"/>
        <v>0</v>
      </c>
      <c r="F352" s="15">
        <f t="shared" ref="F352:F365" si="4624">D352-E352</f>
        <v>0</v>
      </c>
      <c r="G352" s="21">
        <f t="shared" ref="G352:G365" si="4625">E352</f>
        <v>0</v>
      </c>
      <c r="H352" s="19">
        <f>'rent cash flow (do not modify)'!D351</f>
        <v>37000</v>
      </c>
      <c r="I352" s="22">
        <f>'rent cash flow (do not modify)'!E351</f>
        <v>37000</v>
      </c>
      <c r="J352" s="21">
        <f t="shared" si="4322"/>
        <v>6606.4548344912564</v>
      </c>
      <c r="K352" s="15">
        <f t="shared" si="4337"/>
        <v>416.66666666666669</v>
      </c>
      <c r="L352" s="15">
        <f t="shared" si="4338"/>
        <v>83.333333333333329</v>
      </c>
      <c r="M352" s="16">
        <f t="shared" si="4339"/>
        <v>166.66666666666666</v>
      </c>
      <c r="N352" s="15">
        <f t="shared" si="4340"/>
        <v>83.333333333333329</v>
      </c>
      <c r="O352" s="7">
        <f t="shared" ref="O352:O365" si="4626">(I352-L352-M352-N352)*30%</f>
        <v>10999.999999999998</v>
      </c>
      <c r="P352" s="15">
        <f t="shared" si="4307"/>
        <v>28966</v>
      </c>
      <c r="Q352" s="21">
        <f t="shared" si="4308"/>
        <v>21609.545165508745</v>
      </c>
      <c r="R352" s="4"/>
      <c r="S352" s="6">
        <f t="shared" si="4341"/>
        <v>10798.916666666648</v>
      </c>
      <c r="T352" s="10"/>
      <c r="U352" s="6">
        <f t="shared" si="4341"/>
        <v>10798.916666666648</v>
      </c>
      <c r="W352" s="6">
        <f t="shared" si="4341"/>
        <v>10798.916666666648</v>
      </c>
      <c r="Y352" s="6">
        <f t="shared" si="4341"/>
        <v>10798.916666666648</v>
      </c>
      <c r="AA352" s="6">
        <f t="shared" ref="AA352:AC352" si="4627">AA351+(365/12)</f>
        <v>10798.916666666648</v>
      </c>
      <c r="AC352" s="6">
        <f t="shared" si="4627"/>
        <v>10798.916666666648</v>
      </c>
      <c r="AE352" s="6">
        <f t="shared" ref="AE352:AG352" si="4628">AE351+(365/12)</f>
        <v>10798.916666666648</v>
      </c>
      <c r="AG352" s="6">
        <f t="shared" si="4628"/>
        <v>10798.916666666648</v>
      </c>
      <c r="AI352" s="6">
        <f t="shared" ref="AI352:AK352" si="4629">AI351+(365/12)</f>
        <v>10798.916666666648</v>
      </c>
      <c r="AK352" s="6">
        <f t="shared" si="4629"/>
        <v>10798.916666666648</v>
      </c>
      <c r="AM352" s="6">
        <f t="shared" ref="AM352:AO352" si="4630">AM351+(365/12)</f>
        <v>10798.916666666648</v>
      </c>
      <c r="AO352" s="6">
        <f t="shared" si="4630"/>
        <v>10798.916666666648</v>
      </c>
      <c r="AQ352" s="6">
        <f t="shared" ref="AQ352:AS352" si="4631">AQ351+(365/12)</f>
        <v>10798.916666666648</v>
      </c>
      <c r="AS352" s="6">
        <f t="shared" si="4631"/>
        <v>10798.916666666648</v>
      </c>
      <c r="AU352" s="6">
        <f t="shared" ref="AU352:AW352" si="4632">AU351+(365/12)</f>
        <v>10798.916666666648</v>
      </c>
      <c r="AW352" s="6">
        <f t="shared" si="4632"/>
        <v>10798.916666666648</v>
      </c>
      <c r="AY352" s="6">
        <f t="shared" ref="AY352:BA352" si="4633">AY351+(365/12)</f>
        <v>10798.916666666648</v>
      </c>
      <c r="BA352" s="6">
        <f t="shared" si="4633"/>
        <v>10798.916666666648</v>
      </c>
      <c r="BC352" s="6">
        <f t="shared" ref="BC352:BE352" si="4634">BC351+(365/12)</f>
        <v>10798.916666666648</v>
      </c>
      <c r="BE352" s="6">
        <f t="shared" si="4634"/>
        <v>10798.916666666648</v>
      </c>
      <c r="BG352" s="6">
        <f t="shared" ref="BG352:BI352" si="4635">BG351+(365/12)</f>
        <v>10798.916666666648</v>
      </c>
      <c r="BI352" s="6">
        <f t="shared" si="4635"/>
        <v>10798.916666666648</v>
      </c>
      <c r="BK352" s="6">
        <f t="shared" ref="BK352:BM352" si="4636">BK351+(365/12)</f>
        <v>10798.916666666648</v>
      </c>
      <c r="BM352" s="6">
        <f t="shared" si="4636"/>
        <v>10798.916666666648</v>
      </c>
      <c r="BO352" s="6">
        <f t="shared" ref="BO352:BQ352" si="4637">BO351+(365/12)</f>
        <v>10798.916666666648</v>
      </c>
      <c r="BQ352" s="6">
        <f t="shared" si="4637"/>
        <v>10798.916666666648</v>
      </c>
      <c r="BS352" s="6">
        <f t="shared" ref="BS352:BU352" si="4638">BS351+(365/12)</f>
        <v>10798.916666666648</v>
      </c>
      <c r="BU352" s="6">
        <f t="shared" si="4638"/>
        <v>10798.916666666648</v>
      </c>
      <c r="BW352" s="6">
        <f t="shared" si="4269"/>
        <v>10798.916666666648</v>
      </c>
      <c r="BX352" s="11">
        <f t="shared" si="4526"/>
        <v>21609.545165508745</v>
      </c>
      <c r="BY352" s="82">
        <f t="shared" si="4269"/>
        <v>10798.916666666648</v>
      </c>
      <c r="BZ352" s="11">
        <f t="shared" si="4527"/>
        <v>21609.545165508745</v>
      </c>
      <c r="CA352" s="4"/>
    </row>
    <row r="353" spans="1:79">
      <c r="A353" s="1" t="str">
        <f t="shared" si="4477"/>
        <v/>
      </c>
      <c r="B353" s="1">
        <f t="shared" si="4321"/>
        <v>347</v>
      </c>
      <c r="C353" s="13">
        <f t="shared" si="4335"/>
        <v>0</v>
      </c>
      <c r="D353" s="2">
        <f t="shared" si="4336"/>
        <v>0</v>
      </c>
      <c r="E353" s="15">
        <f t="shared" si="4306"/>
        <v>0</v>
      </c>
      <c r="F353" s="15">
        <f t="shared" si="4624"/>
        <v>0</v>
      </c>
      <c r="G353" s="21">
        <f t="shared" si="4625"/>
        <v>0</v>
      </c>
      <c r="H353" s="19">
        <f>'rent cash flow (do not modify)'!D352</f>
        <v>37000</v>
      </c>
      <c r="I353" s="22">
        <f>'rent cash flow (do not modify)'!E352</f>
        <v>37000</v>
      </c>
      <c r="J353" s="21">
        <f t="shared" si="4322"/>
        <v>6606.4548344912564</v>
      </c>
      <c r="K353" s="15">
        <f t="shared" si="4337"/>
        <v>416.66666666666669</v>
      </c>
      <c r="L353" s="15">
        <f t="shared" si="4338"/>
        <v>83.333333333333329</v>
      </c>
      <c r="M353" s="16">
        <f t="shared" si="4339"/>
        <v>166.66666666666666</v>
      </c>
      <c r="N353" s="15">
        <f t="shared" si="4340"/>
        <v>83.333333333333329</v>
      </c>
      <c r="O353" s="7">
        <f t="shared" si="4626"/>
        <v>10999.999999999998</v>
      </c>
      <c r="P353" s="15">
        <f t="shared" si="4307"/>
        <v>28966</v>
      </c>
      <c r="Q353" s="21">
        <f t="shared" si="4308"/>
        <v>21609.545165508745</v>
      </c>
      <c r="R353" s="4"/>
      <c r="S353" s="6">
        <f t="shared" si="4341"/>
        <v>10829.333333333314</v>
      </c>
      <c r="T353" s="10"/>
      <c r="U353" s="6">
        <f t="shared" si="4341"/>
        <v>10829.333333333314</v>
      </c>
      <c r="W353" s="6">
        <f t="shared" si="4341"/>
        <v>10829.333333333314</v>
      </c>
      <c r="Y353" s="6">
        <f t="shared" si="4341"/>
        <v>10829.333333333314</v>
      </c>
      <c r="AA353" s="6">
        <f t="shared" ref="AA353:AC353" si="4639">AA352+(365/12)</f>
        <v>10829.333333333314</v>
      </c>
      <c r="AC353" s="6">
        <f t="shared" si="4639"/>
        <v>10829.333333333314</v>
      </c>
      <c r="AE353" s="6">
        <f t="shared" ref="AE353:AG353" si="4640">AE352+(365/12)</f>
        <v>10829.333333333314</v>
      </c>
      <c r="AG353" s="6">
        <f t="shared" si="4640"/>
        <v>10829.333333333314</v>
      </c>
      <c r="AI353" s="6">
        <f t="shared" ref="AI353:AK353" si="4641">AI352+(365/12)</f>
        <v>10829.333333333314</v>
      </c>
      <c r="AK353" s="6">
        <f t="shared" si="4641"/>
        <v>10829.333333333314</v>
      </c>
      <c r="AM353" s="6">
        <f t="shared" ref="AM353:AO353" si="4642">AM352+(365/12)</f>
        <v>10829.333333333314</v>
      </c>
      <c r="AO353" s="6">
        <f t="shared" si="4642"/>
        <v>10829.333333333314</v>
      </c>
      <c r="AQ353" s="6">
        <f t="shared" ref="AQ353:AS353" si="4643">AQ352+(365/12)</f>
        <v>10829.333333333314</v>
      </c>
      <c r="AS353" s="6">
        <f t="shared" si="4643"/>
        <v>10829.333333333314</v>
      </c>
      <c r="AU353" s="6">
        <f t="shared" ref="AU353:AW353" si="4644">AU352+(365/12)</f>
        <v>10829.333333333314</v>
      </c>
      <c r="AW353" s="6">
        <f t="shared" si="4644"/>
        <v>10829.333333333314</v>
      </c>
      <c r="AY353" s="6">
        <f t="shared" ref="AY353:BA353" si="4645">AY352+(365/12)</f>
        <v>10829.333333333314</v>
      </c>
      <c r="BA353" s="6">
        <f t="shared" si="4645"/>
        <v>10829.333333333314</v>
      </c>
      <c r="BC353" s="6">
        <f t="shared" ref="BC353:BE353" si="4646">BC352+(365/12)</f>
        <v>10829.333333333314</v>
      </c>
      <c r="BE353" s="6">
        <f t="shared" si="4646"/>
        <v>10829.333333333314</v>
      </c>
      <c r="BG353" s="6">
        <f t="shared" ref="BG353:BI353" si="4647">BG352+(365/12)</f>
        <v>10829.333333333314</v>
      </c>
      <c r="BI353" s="6">
        <f t="shared" si="4647"/>
        <v>10829.333333333314</v>
      </c>
      <c r="BK353" s="6">
        <f t="shared" ref="BK353:BM353" si="4648">BK352+(365/12)</f>
        <v>10829.333333333314</v>
      </c>
      <c r="BM353" s="6">
        <f t="shared" si="4648"/>
        <v>10829.333333333314</v>
      </c>
      <c r="BO353" s="6">
        <f t="shared" ref="BO353:BQ353" si="4649">BO352+(365/12)</f>
        <v>10829.333333333314</v>
      </c>
      <c r="BQ353" s="6">
        <f t="shared" si="4649"/>
        <v>10829.333333333314</v>
      </c>
      <c r="BS353" s="6">
        <f t="shared" ref="BS353:BU353" si="4650">BS352+(365/12)</f>
        <v>10829.333333333314</v>
      </c>
      <c r="BU353" s="6">
        <f t="shared" si="4650"/>
        <v>10829.333333333314</v>
      </c>
      <c r="BW353" s="6">
        <f t="shared" si="4269"/>
        <v>10829.333333333314</v>
      </c>
      <c r="BX353" s="11">
        <f t="shared" si="4526"/>
        <v>21609.545165508745</v>
      </c>
      <c r="BY353" s="82">
        <f t="shared" si="4269"/>
        <v>10829.333333333314</v>
      </c>
      <c r="BZ353" s="11">
        <f t="shared" si="4527"/>
        <v>21609.545165508745</v>
      </c>
      <c r="CA353" s="4"/>
    </row>
    <row r="354" spans="1:79">
      <c r="A354" s="1" t="str">
        <f t="shared" si="4477"/>
        <v/>
      </c>
      <c r="B354" s="1">
        <f t="shared" si="4321"/>
        <v>348</v>
      </c>
      <c r="C354" s="13">
        <f t="shared" si="4335"/>
        <v>0</v>
      </c>
      <c r="D354" s="2">
        <f t="shared" si="4336"/>
        <v>0</v>
      </c>
      <c r="E354" s="15">
        <f t="shared" si="4306"/>
        <v>0</v>
      </c>
      <c r="F354" s="15">
        <f t="shared" si="4624"/>
        <v>0</v>
      </c>
      <c r="G354" s="21">
        <f t="shared" si="4625"/>
        <v>0</v>
      </c>
      <c r="H354" s="19">
        <f>'rent cash flow (do not modify)'!D353</f>
        <v>37000</v>
      </c>
      <c r="I354" s="22">
        <f>'rent cash flow (do not modify)'!E353</f>
        <v>37000</v>
      </c>
      <c r="J354" s="21">
        <f t="shared" si="4322"/>
        <v>6606.4548344912564</v>
      </c>
      <c r="K354" s="15">
        <f t="shared" si="4337"/>
        <v>416.66666666666669</v>
      </c>
      <c r="L354" s="15">
        <f t="shared" si="4338"/>
        <v>83.333333333333329</v>
      </c>
      <c r="M354" s="16">
        <f t="shared" si="4339"/>
        <v>166.66666666666666</v>
      </c>
      <c r="N354" s="15">
        <f t="shared" si="4340"/>
        <v>83.333333333333329</v>
      </c>
      <c r="O354" s="7">
        <f t="shared" si="4626"/>
        <v>10999.999999999998</v>
      </c>
      <c r="P354" s="15">
        <f t="shared" si="4307"/>
        <v>28966</v>
      </c>
      <c r="Q354" s="21">
        <f t="shared" si="4308"/>
        <v>21609.545165508745</v>
      </c>
      <c r="R354" s="4"/>
      <c r="S354" s="6">
        <f t="shared" si="4341"/>
        <v>10859.74999999998</v>
      </c>
      <c r="T354" s="10"/>
      <c r="U354" s="6">
        <f t="shared" si="4341"/>
        <v>10859.74999999998</v>
      </c>
      <c r="W354" s="6">
        <f t="shared" si="4341"/>
        <v>10859.74999999998</v>
      </c>
      <c r="Y354" s="6">
        <f t="shared" si="4341"/>
        <v>10859.74999999998</v>
      </c>
      <c r="AA354" s="6">
        <f t="shared" ref="AA354:AC354" si="4651">AA353+(365/12)</f>
        <v>10859.74999999998</v>
      </c>
      <c r="AC354" s="6">
        <f t="shared" si="4651"/>
        <v>10859.74999999998</v>
      </c>
      <c r="AE354" s="6">
        <f t="shared" ref="AE354:AG354" si="4652">AE353+(365/12)</f>
        <v>10859.74999999998</v>
      </c>
      <c r="AG354" s="6">
        <f t="shared" si="4652"/>
        <v>10859.74999999998</v>
      </c>
      <c r="AI354" s="6">
        <f t="shared" ref="AI354:AK354" si="4653">AI353+(365/12)</f>
        <v>10859.74999999998</v>
      </c>
      <c r="AK354" s="6">
        <f t="shared" si="4653"/>
        <v>10859.74999999998</v>
      </c>
      <c r="AM354" s="6">
        <f t="shared" ref="AM354:AO354" si="4654">AM353+(365/12)</f>
        <v>10859.74999999998</v>
      </c>
      <c r="AO354" s="6">
        <f t="shared" si="4654"/>
        <v>10859.74999999998</v>
      </c>
      <c r="AQ354" s="6">
        <f t="shared" ref="AQ354:AS354" si="4655">AQ353+(365/12)</f>
        <v>10859.74999999998</v>
      </c>
      <c r="AS354" s="6">
        <f t="shared" si="4655"/>
        <v>10859.74999999998</v>
      </c>
      <c r="AU354" s="6">
        <f t="shared" ref="AU354:AW354" si="4656">AU353+(365/12)</f>
        <v>10859.74999999998</v>
      </c>
      <c r="AW354" s="6">
        <f t="shared" si="4656"/>
        <v>10859.74999999998</v>
      </c>
      <c r="AY354" s="6">
        <f t="shared" ref="AY354:BA354" si="4657">AY353+(365/12)</f>
        <v>10859.74999999998</v>
      </c>
      <c r="BA354" s="6">
        <f t="shared" si="4657"/>
        <v>10859.74999999998</v>
      </c>
      <c r="BC354" s="6">
        <f t="shared" ref="BC354:BE354" si="4658">BC353+(365/12)</f>
        <v>10859.74999999998</v>
      </c>
      <c r="BE354" s="6">
        <f t="shared" si="4658"/>
        <v>10859.74999999998</v>
      </c>
      <c r="BG354" s="6">
        <f t="shared" ref="BG354:BI354" si="4659">BG353+(365/12)</f>
        <v>10859.74999999998</v>
      </c>
      <c r="BI354" s="6">
        <f t="shared" si="4659"/>
        <v>10859.74999999998</v>
      </c>
      <c r="BK354" s="6">
        <f t="shared" ref="BK354:BM354" si="4660">BK353+(365/12)</f>
        <v>10859.74999999998</v>
      </c>
      <c r="BM354" s="6">
        <f t="shared" si="4660"/>
        <v>10859.74999999998</v>
      </c>
      <c r="BO354" s="6">
        <f t="shared" ref="BO354:BQ354" si="4661">BO353+(365/12)</f>
        <v>10859.74999999998</v>
      </c>
      <c r="BQ354" s="6">
        <f t="shared" si="4661"/>
        <v>10859.74999999998</v>
      </c>
      <c r="BS354" s="6">
        <f t="shared" ref="BS354:BU354" si="4662">BS353+(365/12)</f>
        <v>10859.74999999998</v>
      </c>
      <c r="BU354" s="6">
        <f t="shared" si="4662"/>
        <v>10859.74999999998</v>
      </c>
      <c r="BW354" s="6">
        <f t="shared" si="4269"/>
        <v>10859.74999999998</v>
      </c>
      <c r="BX354" s="11">
        <f t="shared" si="4526"/>
        <v>21609.545165508745</v>
      </c>
      <c r="BY354" s="82">
        <f t="shared" si="4269"/>
        <v>10859.74999999998</v>
      </c>
      <c r="BZ354" s="11">
        <f t="shared" si="4527"/>
        <v>21609.545165508745</v>
      </c>
      <c r="CA354" s="4"/>
    </row>
    <row r="355" spans="1:79">
      <c r="A355" s="18">
        <f t="shared" si="4477"/>
        <v>30</v>
      </c>
      <c r="B355" s="18">
        <f t="shared" si="4321"/>
        <v>349</v>
      </c>
      <c r="C355" s="19">
        <f t="shared" si="4335"/>
        <v>0</v>
      </c>
      <c r="D355" s="22">
        <f t="shared" si="4336"/>
        <v>0</v>
      </c>
      <c r="E355" s="22">
        <f t="shared" si="4306"/>
        <v>0</v>
      </c>
      <c r="F355" s="22">
        <f t="shared" si="4624"/>
        <v>0</v>
      </c>
      <c r="G355" s="23">
        <f t="shared" si="4625"/>
        <v>0</v>
      </c>
      <c r="H355" s="19">
        <f>'rent cash flow (do not modify)'!D354</f>
        <v>37000</v>
      </c>
      <c r="I355" s="22">
        <f>'rent cash flow (do not modify)'!E354</f>
        <v>37000</v>
      </c>
      <c r="J355" s="23">
        <f t="shared" si="4322"/>
        <v>6672.5193828361689</v>
      </c>
      <c r="K355" s="22">
        <f t="shared" si="4337"/>
        <v>416.66666666666669</v>
      </c>
      <c r="L355" s="22">
        <f t="shared" si="4338"/>
        <v>83.333333333333329</v>
      </c>
      <c r="M355" s="19">
        <f t="shared" si="4339"/>
        <v>166.66666666666666</v>
      </c>
      <c r="N355" s="22">
        <f t="shared" si="4340"/>
        <v>83.333333333333329</v>
      </c>
      <c r="O355" s="18">
        <f t="shared" si="4626"/>
        <v>10999.999999999998</v>
      </c>
      <c r="P355" s="22">
        <f t="shared" si="4307"/>
        <v>28966</v>
      </c>
      <c r="Q355" s="23">
        <f t="shared" si="4308"/>
        <v>21543.48061716383</v>
      </c>
      <c r="R355" s="4"/>
      <c r="S355" s="6">
        <f t="shared" si="4341"/>
        <v>10890.166666666646</v>
      </c>
      <c r="T355" s="20"/>
      <c r="U355" s="6">
        <f t="shared" si="4341"/>
        <v>10890.166666666646</v>
      </c>
      <c r="V355" s="20"/>
      <c r="W355" s="6">
        <f t="shared" si="4341"/>
        <v>10890.166666666646</v>
      </c>
      <c r="X355" s="20"/>
      <c r="Y355" s="6">
        <f t="shared" si="4341"/>
        <v>10890.166666666646</v>
      </c>
      <c r="Z355" s="20"/>
      <c r="AA355" s="6">
        <f t="shared" ref="AA355:AC355" si="4663">AA354+(365/12)</f>
        <v>10890.166666666646</v>
      </c>
      <c r="AB355" s="20"/>
      <c r="AC355" s="6">
        <f t="shared" si="4663"/>
        <v>10890.166666666646</v>
      </c>
      <c r="AD355" s="20"/>
      <c r="AE355" s="6">
        <f t="shared" ref="AE355:AG355" si="4664">AE354+(365/12)</f>
        <v>10890.166666666646</v>
      </c>
      <c r="AF355" s="20"/>
      <c r="AG355" s="6">
        <f t="shared" si="4664"/>
        <v>10890.166666666646</v>
      </c>
      <c r="AH355" s="20"/>
      <c r="AI355" s="6">
        <f t="shared" ref="AI355:AK355" si="4665">AI354+(365/12)</f>
        <v>10890.166666666646</v>
      </c>
      <c r="AJ355" s="20"/>
      <c r="AK355" s="6">
        <f t="shared" si="4665"/>
        <v>10890.166666666646</v>
      </c>
      <c r="AL355" s="20"/>
      <c r="AM355" s="6">
        <f t="shared" ref="AM355:AO355" si="4666">AM354+(365/12)</f>
        <v>10890.166666666646</v>
      </c>
      <c r="AN355" s="20"/>
      <c r="AO355" s="6">
        <f t="shared" si="4666"/>
        <v>10890.166666666646</v>
      </c>
      <c r="AP355" s="20"/>
      <c r="AQ355" s="6">
        <f t="shared" ref="AQ355:AS355" si="4667">AQ354+(365/12)</f>
        <v>10890.166666666646</v>
      </c>
      <c r="AR355" s="20"/>
      <c r="AS355" s="6">
        <f t="shared" si="4667"/>
        <v>10890.166666666646</v>
      </c>
      <c r="AT355" s="20"/>
      <c r="AU355" s="6">
        <f t="shared" ref="AU355:AW355" si="4668">AU354+(365/12)</f>
        <v>10890.166666666646</v>
      </c>
      <c r="AV355" s="20"/>
      <c r="AW355" s="6">
        <f t="shared" si="4668"/>
        <v>10890.166666666646</v>
      </c>
      <c r="AX355" s="20"/>
      <c r="AY355" s="6">
        <f t="shared" ref="AY355:BA355" si="4669">AY354+(365/12)</f>
        <v>10890.166666666646</v>
      </c>
      <c r="AZ355" s="20"/>
      <c r="BA355" s="6">
        <f t="shared" si="4669"/>
        <v>10890.166666666646</v>
      </c>
      <c r="BB355" s="20"/>
      <c r="BC355" s="6">
        <f t="shared" ref="BC355:BE355" si="4670">BC354+(365/12)</f>
        <v>10890.166666666646</v>
      </c>
      <c r="BD355" s="20"/>
      <c r="BE355" s="6">
        <f t="shared" si="4670"/>
        <v>10890.166666666646</v>
      </c>
      <c r="BF355" s="20"/>
      <c r="BG355" s="6">
        <f t="shared" ref="BG355:BI355" si="4671">BG354+(365/12)</f>
        <v>10890.166666666646</v>
      </c>
      <c r="BH355" s="20"/>
      <c r="BI355" s="6">
        <f t="shared" si="4671"/>
        <v>10890.166666666646</v>
      </c>
      <c r="BJ355" s="20"/>
      <c r="BK355" s="6">
        <f t="shared" ref="BK355:BM355" si="4672">BK354+(365/12)</f>
        <v>10890.166666666646</v>
      </c>
      <c r="BL355" s="20"/>
      <c r="BM355" s="6">
        <f t="shared" si="4672"/>
        <v>10890.166666666646</v>
      </c>
      <c r="BN355" s="20"/>
      <c r="BO355" s="6">
        <f t="shared" ref="BO355:BQ355" si="4673">BO354+(365/12)</f>
        <v>10890.166666666646</v>
      </c>
      <c r="BP355" s="20"/>
      <c r="BQ355" s="6">
        <f t="shared" si="4673"/>
        <v>10890.166666666646</v>
      </c>
      <c r="BR355" s="20"/>
      <c r="BS355" s="6">
        <f t="shared" ref="BS355:BU355" si="4674">BS354+(365/12)</f>
        <v>10890.166666666646</v>
      </c>
      <c r="BT355" s="20"/>
      <c r="BU355" s="6">
        <f t="shared" si="4674"/>
        <v>10890.166666666646</v>
      </c>
      <c r="BV355" s="20"/>
      <c r="BW355" s="6">
        <f t="shared" si="4269"/>
        <v>10890.166666666646</v>
      </c>
      <c r="BX355" s="20">
        <f>value*(1+appr)^(A355-1)-C355-IF((A355-1)&lt;=penaltyy,sqft*pamt,0)</f>
        <v>79315464.858574733</v>
      </c>
      <c r="BY355" s="82">
        <f t="shared" si="4269"/>
        <v>10890.166666666646</v>
      </c>
      <c r="BZ355" s="20">
        <f t="shared" si="4527"/>
        <v>21543.48061716383</v>
      </c>
      <c r="CA355" s="4"/>
    </row>
    <row r="356" spans="1:79">
      <c r="A356" s="1" t="str">
        <f t="shared" si="4477"/>
        <v/>
      </c>
      <c r="B356" s="1">
        <f t="shared" si="4321"/>
        <v>350</v>
      </c>
      <c r="C356" s="13">
        <f t="shared" si="4335"/>
        <v>0</v>
      </c>
      <c r="D356" s="2">
        <f t="shared" si="4336"/>
        <v>0</v>
      </c>
      <c r="E356" s="15">
        <f t="shared" si="4306"/>
        <v>0</v>
      </c>
      <c r="F356" s="15">
        <f t="shared" si="4624"/>
        <v>0</v>
      </c>
      <c r="G356" s="21">
        <f t="shared" si="4625"/>
        <v>0</v>
      </c>
      <c r="H356" s="19">
        <f>'rent cash flow (do not modify)'!D355</f>
        <v>37000</v>
      </c>
      <c r="I356" s="22">
        <f>'rent cash flow (do not modify)'!E355</f>
        <v>37000</v>
      </c>
      <c r="J356" s="21">
        <f t="shared" si="4322"/>
        <v>6672.5193828361689</v>
      </c>
      <c r="K356" s="15">
        <f t="shared" si="4337"/>
        <v>416.66666666666669</v>
      </c>
      <c r="L356" s="15">
        <f t="shared" si="4338"/>
        <v>83.333333333333329</v>
      </c>
      <c r="M356" s="16">
        <f t="shared" si="4339"/>
        <v>166.66666666666666</v>
      </c>
      <c r="N356" s="15">
        <f t="shared" si="4340"/>
        <v>83.333333333333329</v>
      </c>
      <c r="O356" s="7">
        <f t="shared" si="4626"/>
        <v>10999.999999999998</v>
      </c>
      <c r="P356" s="15">
        <f t="shared" si="4307"/>
        <v>28966</v>
      </c>
      <c r="Q356" s="21">
        <f t="shared" si="4308"/>
        <v>21543.48061716383</v>
      </c>
      <c r="R356" s="4"/>
      <c r="S356" s="6">
        <f t="shared" si="4341"/>
        <v>10920.583333333312</v>
      </c>
      <c r="T356" s="10"/>
      <c r="U356" s="6">
        <f t="shared" si="4341"/>
        <v>10920.583333333312</v>
      </c>
      <c r="W356" s="6">
        <f t="shared" si="4341"/>
        <v>10920.583333333312</v>
      </c>
      <c r="Y356" s="6">
        <f t="shared" si="4341"/>
        <v>10920.583333333312</v>
      </c>
      <c r="AA356" s="6">
        <f t="shared" ref="AA356:AC356" si="4675">AA355+(365/12)</f>
        <v>10920.583333333312</v>
      </c>
      <c r="AC356" s="6">
        <f t="shared" si="4675"/>
        <v>10920.583333333312</v>
      </c>
      <c r="AE356" s="6">
        <f t="shared" ref="AE356:AG356" si="4676">AE355+(365/12)</f>
        <v>10920.583333333312</v>
      </c>
      <c r="AG356" s="6">
        <f t="shared" si="4676"/>
        <v>10920.583333333312</v>
      </c>
      <c r="AI356" s="6">
        <f t="shared" ref="AI356:AK356" si="4677">AI355+(365/12)</f>
        <v>10920.583333333312</v>
      </c>
      <c r="AK356" s="6">
        <f t="shared" si="4677"/>
        <v>10920.583333333312</v>
      </c>
      <c r="AM356" s="6">
        <f t="shared" ref="AM356:AO356" si="4678">AM355+(365/12)</f>
        <v>10920.583333333312</v>
      </c>
      <c r="AO356" s="6">
        <f t="shared" si="4678"/>
        <v>10920.583333333312</v>
      </c>
      <c r="AQ356" s="6">
        <f t="shared" ref="AQ356:AS356" si="4679">AQ355+(365/12)</f>
        <v>10920.583333333312</v>
      </c>
      <c r="AS356" s="6">
        <f t="shared" si="4679"/>
        <v>10920.583333333312</v>
      </c>
      <c r="AU356" s="6">
        <f t="shared" ref="AU356:AW356" si="4680">AU355+(365/12)</f>
        <v>10920.583333333312</v>
      </c>
      <c r="AW356" s="6">
        <f t="shared" si="4680"/>
        <v>10920.583333333312</v>
      </c>
      <c r="AY356" s="6">
        <f t="shared" ref="AY356:BA356" si="4681">AY355+(365/12)</f>
        <v>10920.583333333312</v>
      </c>
      <c r="BA356" s="6">
        <f t="shared" si="4681"/>
        <v>10920.583333333312</v>
      </c>
      <c r="BC356" s="6">
        <f t="shared" ref="BC356:BE356" si="4682">BC355+(365/12)</f>
        <v>10920.583333333312</v>
      </c>
      <c r="BE356" s="6">
        <f t="shared" si="4682"/>
        <v>10920.583333333312</v>
      </c>
      <c r="BG356" s="6">
        <f t="shared" ref="BG356:BI356" si="4683">BG355+(365/12)</f>
        <v>10920.583333333312</v>
      </c>
      <c r="BI356" s="6">
        <f t="shared" si="4683"/>
        <v>10920.583333333312</v>
      </c>
      <c r="BK356" s="6">
        <f t="shared" ref="BK356:BM356" si="4684">BK355+(365/12)</f>
        <v>10920.583333333312</v>
      </c>
      <c r="BM356" s="6">
        <f t="shared" si="4684"/>
        <v>10920.583333333312</v>
      </c>
      <c r="BO356" s="6">
        <f t="shared" ref="BO356:BQ356" si="4685">BO355+(365/12)</f>
        <v>10920.583333333312</v>
      </c>
      <c r="BQ356" s="6">
        <f t="shared" si="4685"/>
        <v>10920.583333333312</v>
      </c>
      <c r="BS356" s="6">
        <f t="shared" ref="BS356:BU356" si="4686">BS355+(365/12)</f>
        <v>10920.583333333312</v>
      </c>
      <c r="BU356" s="6">
        <f t="shared" si="4686"/>
        <v>10920.583333333312</v>
      </c>
      <c r="BW356" s="6">
        <f t="shared" si="4269"/>
        <v>10920.583333333312</v>
      </c>
      <c r="BY356" s="82">
        <f t="shared" si="4269"/>
        <v>10920.583333333312</v>
      </c>
      <c r="BZ356" s="11">
        <f t="shared" si="4527"/>
        <v>21543.48061716383</v>
      </c>
      <c r="CA356" s="4"/>
    </row>
    <row r="357" spans="1:79">
      <c r="A357" s="1" t="str">
        <f t="shared" si="4477"/>
        <v/>
      </c>
      <c r="B357" s="1">
        <f t="shared" si="4321"/>
        <v>351</v>
      </c>
      <c r="C357" s="13">
        <f t="shared" si="4335"/>
        <v>0</v>
      </c>
      <c r="D357" s="2">
        <f t="shared" si="4336"/>
        <v>0</v>
      </c>
      <c r="E357" s="15">
        <f t="shared" si="4306"/>
        <v>0</v>
      </c>
      <c r="F357" s="15">
        <f t="shared" si="4624"/>
        <v>0</v>
      </c>
      <c r="G357" s="21">
        <f t="shared" si="4625"/>
        <v>0</v>
      </c>
      <c r="H357" s="19">
        <f>'rent cash flow (do not modify)'!D356</f>
        <v>37000</v>
      </c>
      <c r="I357" s="22">
        <f>'rent cash flow (do not modify)'!E356</f>
        <v>37000</v>
      </c>
      <c r="J357" s="21">
        <f t="shared" si="4322"/>
        <v>6672.5193828361689</v>
      </c>
      <c r="K357" s="15">
        <f t="shared" si="4337"/>
        <v>416.66666666666669</v>
      </c>
      <c r="L357" s="15">
        <f t="shared" si="4338"/>
        <v>83.333333333333329</v>
      </c>
      <c r="M357" s="16">
        <f t="shared" si="4339"/>
        <v>166.66666666666666</v>
      </c>
      <c r="N357" s="15">
        <f t="shared" si="4340"/>
        <v>83.333333333333329</v>
      </c>
      <c r="O357" s="7">
        <f t="shared" si="4626"/>
        <v>10999.999999999998</v>
      </c>
      <c r="P357" s="15">
        <f t="shared" si="4307"/>
        <v>28966</v>
      </c>
      <c r="Q357" s="21">
        <f t="shared" si="4308"/>
        <v>21543.48061716383</v>
      </c>
      <c r="R357" s="4"/>
      <c r="S357" s="6">
        <f t="shared" si="4341"/>
        <v>10950.999999999978</v>
      </c>
      <c r="T357" s="10"/>
      <c r="U357" s="6">
        <f t="shared" si="4341"/>
        <v>10950.999999999978</v>
      </c>
      <c r="W357" s="6">
        <f t="shared" si="4341"/>
        <v>10950.999999999978</v>
      </c>
      <c r="Y357" s="6">
        <f t="shared" si="4341"/>
        <v>10950.999999999978</v>
      </c>
      <c r="AA357" s="6">
        <f t="shared" ref="AA357:AC357" si="4687">AA356+(365/12)</f>
        <v>10950.999999999978</v>
      </c>
      <c r="AC357" s="6">
        <f t="shared" si="4687"/>
        <v>10950.999999999978</v>
      </c>
      <c r="AE357" s="6">
        <f t="shared" ref="AE357:AG357" si="4688">AE356+(365/12)</f>
        <v>10950.999999999978</v>
      </c>
      <c r="AG357" s="6">
        <f t="shared" si="4688"/>
        <v>10950.999999999978</v>
      </c>
      <c r="AI357" s="6">
        <f t="shared" ref="AI357:AK357" si="4689">AI356+(365/12)</f>
        <v>10950.999999999978</v>
      </c>
      <c r="AK357" s="6">
        <f t="shared" si="4689"/>
        <v>10950.999999999978</v>
      </c>
      <c r="AM357" s="6">
        <f t="shared" ref="AM357:AO357" si="4690">AM356+(365/12)</f>
        <v>10950.999999999978</v>
      </c>
      <c r="AO357" s="6">
        <f t="shared" si="4690"/>
        <v>10950.999999999978</v>
      </c>
      <c r="AQ357" s="6">
        <f t="shared" ref="AQ357:AS357" si="4691">AQ356+(365/12)</f>
        <v>10950.999999999978</v>
      </c>
      <c r="AS357" s="6">
        <f t="shared" si="4691"/>
        <v>10950.999999999978</v>
      </c>
      <c r="AU357" s="6">
        <f t="shared" ref="AU357:AW357" si="4692">AU356+(365/12)</f>
        <v>10950.999999999978</v>
      </c>
      <c r="AW357" s="6">
        <f t="shared" si="4692"/>
        <v>10950.999999999978</v>
      </c>
      <c r="AY357" s="6">
        <f t="shared" ref="AY357:BA357" si="4693">AY356+(365/12)</f>
        <v>10950.999999999978</v>
      </c>
      <c r="BA357" s="6">
        <f t="shared" si="4693"/>
        <v>10950.999999999978</v>
      </c>
      <c r="BC357" s="6">
        <f t="shared" ref="BC357:BE357" si="4694">BC356+(365/12)</f>
        <v>10950.999999999978</v>
      </c>
      <c r="BE357" s="6">
        <f t="shared" si="4694"/>
        <v>10950.999999999978</v>
      </c>
      <c r="BG357" s="6">
        <f t="shared" ref="BG357:BI357" si="4695">BG356+(365/12)</f>
        <v>10950.999999999978</v>
      </c>
      <c r="BI357" s="6">
        <f t="shared" si="4695"/>
        <v>10950.999999999978</v>
      </c>
      <c r="BK357" s="6">
        <f t="shared" ref="BK357:BM357" si="4696">BK356+(365/12)</f>
        <v>10950.999999999978</v>
      </c>
      <c r="BM357" s="6">
        <f t="shared" si="4696"/>
        <v>10950.999999999978</v>
      </c>
      <c r="BO357" s="6">
        <f t="shared" ref="BO357:BQ357" si="4697">BO356+(365/12)</f>
        <v>10950.999999999978</v>
      </c>
      <c r="BQ357" s="6">
        <f t="shared" si="4697"/>
        <v>10950.999999999978</v>
      </c>
      <c r="BS357" s="6">
        <f t="shared" ref="BS357:BU357" si="4698">BS356+(365/12)</f>
        <v>10950.999999999978</v>
      </c>
      <c r="BU357" s="6">
        <f t="shared" si="4698"/>
        <v>10950.999999999978</v>
      </c>
      <c r="BW357" s="6">
        <f t="shared" si="4269"/>
        <v>10950.999999999978</v>
      </c>
      <c r="BY357" s="82">
        <f t="shared" si="4269"/>
        <v>10950.999999999978</v>
      </c>
      <c r="BZ357" s="11">
        <f t="shared" si="4527"/>
        <v>21543.48061716383</v>
      </c>
      <c r="CA357" s="4"/>
    </row>
    <row r="358" spans="1:79">
      <c r="A358" s="1" t="str">
        <f t="shared" si="4477"/>
        <v/>
      </c>
      <c r="B358" s="1">
        <f t="shared" si="4321"/>
        <v>352</v>
      </c>
      <c r="C358" s="13">
        <f t="shared" si="4335"/>
        <v>0</v>
      </c>
      <c r="D358" s="2">
        <f t="shared" si="4336"/>
        <v>0</v>
      </c>
      <c r="E358" s="15">
        <f t="shared" si="4306"/>
        <v>0</v>
      </c>
      <c r="F358" s="15">
        <f t="shared" si="4624"/>
        <v>0</v>
      </c>
      <c r="G358" s="21">
        <f t="shared" si="4625"/>
        <v>0</v>
      </c>
      <c r="H358" s="19">
        <f>'rent cash flow (do not modify)'!D357</f>
        <v>37000</v>
      </c>
      <c r="I358" s="22">
        <f>'rent cash flow (do not modify)'!E357</f>
        <v>37000</v>
      </c>
      <c r="J358" s="21">
        <f t="shared" si="4322"/>
        <v>6672.5193828361689</v>
      </c>
      <c r="K358" s="15">
        <f t="shared" si="4337"/>
        <v>416.66666666666669</v>
      </c>
      <c r="L358" s="15">
        <f t="shared" si="4338"/>
        <v>83.333333333333329</v>
      </c>
      <c r="M358" s="16">
        <f t="shared" si="4339"/>
        <v>166.66666666666666</v>
      </c>
      <c r="N358" s="15">
        <f t="shared" si="4340"/>
        <v>83.333333333333329</v>
      </c>
      <c r="O358" s="7">
        <f t="shared" si="4626"/>
        <v>10999.999999999998</v>
      </c>
      <c r="P358" s="15">
        <f t="shared" si="4307"/>
        <v>28966</v>
      </c>
      <c r="Q358" s="21">
        <f t="shared" si="4308"/>
        <v>21543.48061716383</v>
      </c>
      <c r="R358" s="4"/>
      <c r="S358" s="6">
        <f t="shared" si="4341"/>
        <v>10981.416666666644</v>
      </c>
      <c r="T358" s="10"/>
      <c r="U358" s="6">
        <f t="shared" si="4341"/>
        <v>10981.416666666644</v>
      </c>
      <c r="W358" s="6">
        <f t="shared" si="4341"/>
        <v>10981.416666666644</v>
      </c>
      <c r="Y358" s="6">
        <f t="shared" si="4341"/>
        <v>10981.416666666644</v>
      </c>
      <c r="AA358" s="6">
        <f t="shared" ref="AA358:AC358" si="4699">AA357+(365/12)</f>
        <v>10981.416666666644</v>
      </c>
      <c r="AC358" s="6">
        <f t="shared" si="4699"/>
        <v>10981.416666666644</v>
      </c>
      <c r="AE358" s="6">
        <f t="shared" ref="AE358:AG358" si="4700">AE357+(365/12)</f>
        <v>10981.416666666644</v>
      </c>
      <c r="AG358" s="6">
        <f t="shared" si="4700"/>
        <v>10981.416666666644</v>
      </c>
      <c r="AI358" s="6">
        <f t="shared" ref="AI358:AK358" si="4701">AI357+(365/12)</f>
        <v>10981.416666666644</v>
      </c>
      <c r="AK358" s="6">
        <f t="shared" si="4701"/>
        <v>10981.416666666644</v>
      </c>
      <c r="AM358" s="6">
        <f t="shared" ref="AM358:AO358" si="4702">AM357+(365/12)</f>
        <v>10981.416666666644</v>
      </c>
      <c r="AO358" s="6">
        <f t="shared" si="4702"/>
        <v>10981.416666666644</v>
      </c>
      <c r="AQ358" s="6">
        <f t="shared" ref="AQ358:AS358" si="4703">AQ357+(365/12)</f>
        <v>10981.416666666644</v>
      </c>
      <c r="AS358" s="6">
        <f t="shared" si="4703"/>
        <v>10981.416666666644</v>
      </c>
      <c r="AU358" s="6">
        <f t="shared" ref="AU358:AW358" si="4704">AU357+(365/12)</f>
        <v>10981.416666666644</v>
      </c>
      <c r="AW358" s="6">
        <f t="shared" si="4704"/>
        <v>10981.416666666644</v>
      </c>
      <c r="AY358" s="6">
        <f t="shared" ref="AY358:BA358" si="4705">AY357+(365/12)</f>
        <v>10981.416666666644</v>
      </c>
      <c r="BA358" s="6">
        <f t="shared" si="4705"/>
        <v>10981.416666666644</v>
      </c>
      <c r="BC358" s="6">
        <f t="shared" ref="BC358:BE358" si="4706">BC357+(365/12)</f>
        <v>10981.416666666644</v>
      </c>
      <c r="BE358" s="6">
        <f t="shared" si="4706"/>
        <v>10981.416666666644</v>
      </c>
      <c r="BG358" s="6">
        <f t="shared" ref="BG358:BI358" si="4707">BG357+(365/12)</f>
        <v>10981.416666666644</v>
      </c>
      <c r="BI358" s="6">
        <f t="shared" si="4707"/>
        <v>10981.416666666644</v>
      </c>
      <c r="BK358" s="6">
        <f t="shared" ref="BK358:BM358" si="4708">BK357+(365/12)</f>
        <v>10981.416666666644</v>
      </c>
      <c r="BM358" s="6">
        <f t="shared" si="4708"/>
        <v>10981.416666666644</v>
      </c>
      <c r="BO358" s="6">
        <f t="shared" ref="BO358:BQ358" si="4709">BO357+(365/12)</f>
        <v>10981.416666666644</v>
      </c>
      <c r="BQ358" s="6">
        <f t="shared" si="4709"/>
        <v>10981.416666666644</v>
      </c>
      <c r="BS358" s="6">
        <f t="shared" ref="BS358:BU358" si="4710">BS357+(365/12)</f>
        <v>10981.416666666644</v>
      </c>
      <c r="BU358" s="6">
        <f t="shared" si="4710"/>
        <v>10981.416666666644</v>
      </c>
      <c r="BW358" s="6">
        <f t="shared" si="4269"/>
        <v>10981.416666666644</v>
      </c>
      <c r="BY358" s="82">
        <f t="shared" si="4269"/>
        <v>10981.416666666644</v>
      </c>
      <c r="BZ358" s="11">
        <f t="shared" si="4527"/>
        <v>21543.48061716383</v>
      </c>
      <c r="CA358" s="4"/>
    </row>
    <row r="359" spans="1:79">
      <c r="A359" s="1" t="str">
        <f t="shared" si="4477"/>
        <v/>
      </c>
      <c r="B359" s="1">
        <f t="shared" si="4321"/>
        <v>353</v>
      </c>
      <c r="C359" s="13">
        <f t="shared" si="4335"/>
        <v>0</v>
      </c>
      <c r="D359" s="2">
        <f t="shared" si="4336"/>
        <v>0</v>
      </c>
      <c r="E359" s="15">
        <f t="shared" si="4306"/>
        <v>0</v>
      </c>
      <c r="F359" s="15">
        <f t="shared" si="4624"/>
        <v>0</v>
      </c>
      <c r="G359" s="21">
        <f t="shared" si="4625"/>
        <v>0</v>
      </c>
      <c r="H359" s="19">
        <f>'rent cash flow (do not modify)'!D358</f>
        <v>37000</v>
      </c>
      <c r="I359" s="22">
        <f>'rent cash flow (do not modify)'!E358</f>
        <v>37000</v>
      </c>
      <c r="J359" s="21">
        <f t="shared" si="4322"/>
        <v>6672.5193828361689</v>
      </c>
      <c r="K359" s="15">
        <f t="shared" si="4337"/>
        <v>416.66666666666669</v>
      </c>
      <c r="L359" s="15">
        <f t="shared" si="4338"/>
        <v>83.333333333333329</v>
      </c>
      <c r="M359" s="16">
        <f t="shared" si="4339"/>
        <v>166.66666666666666</v>
      </c>
      <c r="N359" s="15">
        <f t="shared" si="4340"/>
        <v>83.333333333333329</v>
      </c>
      <c r="O359" s="7">
        <f t="shared" si="4626"/>
        <v>10999.999999999998</v>
      </c>
      <c r="P359" s="15">
        <f t="shared" si="4307"/>
        <v>28966</v>
      </c>
      <c r="Q359" s="21">
        <f t="shared" si="4308"/>
        <v>21543.48061716383</v>
      </c>
      <c r="R359" s="4"/>
      <c r="S359" s="6">
        <f t="shared" si="4341"/>
        <v>11011.83333333331</v>
      </c>
      <c r="T359" s="10"/>
      <c r="U359" s="6">
        <f t="shared" si="4341"/>
        <v>11011.83333333331</v>
      </c>
      <c r="W359" s="6">
        <f t="shared" si="4341"/>
        <v>11011.83333333331</v>
      </c>
      <c r="Y359" s="6">
        <f t="shared" si="4341"/>
        <v>11011.83333333331</v>
      </c>
      <c r="AA359" s="6">
        <f t="shared" ref="AA359:AC359" si="4711">AA358+(365/12)</f>
        <v>11011.83333333331</v>
      </c>
      <c r="AC359" s="6">
        <f t="shared" si="4711"/>
        <v>11011.83333333331</v>
      </c>
      <c r="AE359" s="6">
        <f t="shared" ref="AE359:AG359" si="4712">AE358+(365/12)</f>
        <v>11011.83333333331</v>
      </c>
      <c r="AG359" s="6">
        <f t="shared" si="4712"/>
        <v>11011.83333333331</v>
      </c>
      <c r="AI359" s="6">
        <f t="shared" ref="AI359:AK359" si="4713">AI358+(365/12)</f>
        <v>11011.83333333331</v>
      </c>
      <c r="AK359" s="6">
        <f t="shared" si="4713"/>
        <v>11011.83333333331</v>
      </c>
      <c r="AM359" s="6">
        <f t="shared" ref="AM359:AO359" si="4714">AM358+(365/12)</f>
        <v>11011.83333333331</v>
      </c>
      <c r="AO359" s="6">
        <f t="shared" si="4714"/>
        <v>11011.83333333331</v>
      </c>
      <c r="AQ359" s="6">
        <f t="shared" ref="AQ359:AS359" si="4715">AQ358+(365/12)</f>
        <v>11011.83333333331</v>
      </c>
      <c r="AS359" s="6">
        <f t="shared" si="4715"/>
        <v>11011.83333333331</v>
      </c>
      <c r="AU359" s="6">
        <f t="shared" ref="AU359:AW359" si="4716">AU358+(365/12)</f>
        <v>11011.83333333331</v>
      </c>
      <c r="AW359" s="6">
        <f t="shared" si="4716"/>
        <v>11011.83333333331</v>
      </c>
      <c r="AY359" s="6">
        <f t="shared" ref="AY359:BA359" si="4717">AY358+(365/12)</f>
        <v>11011.83333333331</v>
      </c>
      <c r="BA359" s="6">
        <f t="shared" si="4717"/>
        <v>11011.83333333331</v>
      </c>
      <c r="BC359" s="6">
        <f t="shared" ref="BC359:BE359" si="4718">BC358+(365/12)</f>
        <v>11011.83333333331</v>
      </c>
      <c r="BE359" s="6">
        <f t="shared" si="4718"/>
        <v>11011.83333333331</v>
      </c>
      <c r="BG359" s="6">
        <f t="shared" ref="BG359:BI359" si="4719">BG358+(365/12)</f>
        <v>11011.83333333331</v>
      </c>
      <c r="BI359" s="6">
        <f t="shared" si="4719"/>
        <v>11011.83333333331</v>
      </c>
      <c r="BK359" s="6">
        <f t="shared" ref="BK359:BM359" si="4720">BK358+(365/12)</f>
        <v>11011.83333333331</v>
      </c>
      <c r="BM359" s="6">
        <f t="shared" si="4720"/>
        <v>11011.83333333331</v>
      </c>
      <c r="BO359" s="6">
        <f t="shared" ref="BO359:BQ359" si="4721">BO358+(365/12)</f>
        <v>11011.83333333331</v>
      </c>
      <c r="BQ359" s="6">
        <f t="shared" si="4721"/>
        <v>11011.83333333331</v>
      </c>
      <c r="BS359" s="6">
        <f t="shared" ref="BS359:BU359" si="4722">BS358+(365/12)</f>
        <v>11011.83333333331</v>
      </c>
      <c r="BU359" s="6">
        <f t="shared" si="4722"/>
        <v>11011.83333333331</v>
      </c>
      <c r="BW359" s="6">
        <f t="shared" si="4269"/>
        <v>11011.83333333331</v>
      </c>
      <c r="BY359" s="82">
        <f t="shared" si="4269"/>
        <v>11011.83333333331</v>
      </c>
      <c r="BZ359" s="11">
        <f t="shared" si="4527"/>
        <v>21543.48061716383</v>
      </c>
      <c r="CA359" s="4"/>
    </row>
    <row r="360" spans="1:79">
      <c r="A360" s="1" t="str">
        <f t="shared" si="4477"/>
        <v/>
      </c>
      <c r="B360" s="1">
        <f t="shared" si="4321"/>
        <v>354</v>
      </c>
      <c r="C360" s="13">
        <f t="shared" si="4335"/>
        <v>0</v>
      </c>
      <c r="D360" s="2">
        <f t="shared" si="4336"/>
        <v>0</v>
      </c>
      <c r="E360" s="15">
        <f t="shared" si="4306"/>
        <v>0</v>
      </c>
      <c r="F360" s="15">
        <f t="shared" si="4624"/>
        <v>0</v>
      </c>
      <c r="G360" s="21">
        <f t="shared" si="4625"/>
        <v>0</v>
      </c>
      <c r="H360" s="19">
        <f>'rent cash flow (do not modify)'!D359</f>
        <v>37000</v>
      </c>
      <c r="I360" s="22">
        <f>'rent cash flow (do not modify)'!E359</f>
        <v>37000</v>
      </c>
      <c r="J360" s="21">
        <f t="shared" si="4322"/>
        <v>6672.5193828361689</v>
      </c>
      <c r="K360" s="15">
        <f t="shared" si="4337"/>
        <v>416.66666666666669</v>
      </c>
      <c r="L360" s="15">
        <f t="shared" si="4338"/>
        <v>83.333333333333329</v>
      </c>
      <c r="M360" s="16">
        <f t="shared" si="4339"/>
        <v>166.66666666666666</v>
      </c>
      <c r="N360" s="15">
        <f t="shared" si="4340"/>
        <v>83.333333333333329</v>
      </c>
      <c r="O360" s="7">
        <f t="shared" si="4626"/>
        <v>10999.999999999998</v>
      </c>
      <c r="P360" s="15">
        <f t="shared" si="4307"/>
        <v>28966</v>
      </c>
      <c r="Q360" s="21">
        <f t="shared" si="4308"/>
        <v>21543.48061716383</v>
      </c>
      <c r="R360" s="4"/>
      <c r="S360" s="6">
        <f t="shared" si="4341"/>
        <v>11042.249999999976</v>
      </c>
      <c r="T360" s="10"/>
      <c r="U360" s="6">
        <f t="shared" si="4341"/>
        <v>11042.249999999976</v>
      </c>
      <c r="W360" s="6">
        <f t="shared" si="4341"/>
        <v>11042.249999999976</v>
      </c>
      <c r="Y360" s="6">
        <f t="shared" si="4341"/>
        <v>11042.249999999976</v>
      </c>
      <c r="AA360" s="6">
        <f t="shared" ref="AA360:AC360" si="4723">AA359+(365/12)</f>
        <v>11042.249999999976</v>
      </c>
      <c r="AC360" s="6">
        <f t="shared" si="4723"/>
        <v>11042.249999999976</v>
      </c>
      <c r="AE360" s="6">
        <f t="shared" ref="AE360:AG360" si="4724">AE359+(365/12)</f>
        <v>11042.249999999976</v>
      </c>
      <c r="AG360" s="6">
        <f t="shared" si="4724"/>
        <v>11042.249999999976</v>
      </c>
      <c r="AI360" s="6">
        <f t="shared" ref="AI360:AK360" si="4725">AI359+(365/12)</f>
        <v>11042.249999999976</v>
      </c>
      <c r="AK360" s="6">
        <f t="shared" si="4725"/>
        <v>11042.249999999976</v>
      </c>
      <c r="AM360" s="6">
        <f t="shared" ref="AM360:AO360" si="4726">AM359+(365/12)</f>
        <v>11042.249999999976</v>
      </c>
      <c r="AO360" s="6">
        <f t="shared" si="4726"/>
        <v>11042.249999999976</v>
      </c>
      <c r="AQ360" s="6">
        <f t="shared" ref="AQ360:AS360" si="4727">AQ359+(365/12)</f>
        <v>11042.249999999976</v>
      </c>
      <c r="AS360" s="6">
        <f t="shared" si="4727"/>
        <v>11042.249999999976</v>
      </c>
      <c r="AU360" s="6">
        <f t="shared" ref="AU360:AW360" si="4728">AU359+(365/12)</f>
        <v>11042.249999999976</v>
      </c>
      <c r="AW360" s="6">
        <f t="shared" si="4728"/>
        <v>11042.249999999976</v>
      </c>
      <c r="AY360" s="6">
        <f t="shared" ref="AY360:BA360" si="4729">AY359+(365/12)</f>
        <v>11042.249999999976</v>
      </c>
      <c r="BA360" s="6">
        <f t="shared" si="4729"/>
        <v>11042.249999999976</v>
      </c>
      <c r="BC360" s="6">
        <f t="shared" ref="BC360:BE360" si="4730">BC359+(365/12)</f>
        <v>11042.249999999976</v>
      </c>
      <c r="BE360" s="6">
        <f t="shared" si="4730"/>
        <v>11042.249999999976</v>
      </c>
      <c r="BG360" s="6">
        <f t="shared" ref="BG360:BI360" si="4731">BG359+(365/12)</f>
        <v>11042.249999999976</v>
      </c>
      <c r="BI360" s="6">
        <f t="shared" si="4731"/>
        <v>11042.249999999976</v>
      </c>
      <c r="BK360" s="6">
        <f t="shared" ref="BK360:BM360" si="4732">BK359+(365/12)</f>
        <v>11042.249999999976</v>
      </c>
      <c r="BM360" s="6">
        <f t="shared" si="4732"/>
        <v>11042.249999999976</v>
      </c>
      <c r="BO360" s="6">
        <f t="shared" ref="BO360:BQ360" si="4733">BO359+(365/12)</f>
        <v>11042.249999999976</v>
      </c>
      <c r="BQ360" s="6">
        <f t="shared" si="4733"/>
        <v>11042.249999999976</v>
      </c>
      <c r="BS360" s="6">
        <f t="shared" ref="BS360:BU360" si="4734">BS359+(365/12)</f>
        <v>11042.249999999976</v>
      </c>
      <c r="BU360" s="6">
        <f t="shared" si="4734"/>
        <v>11042.249999999976</v>
      </c>
      <c r="BW360" s="6">
        <f t="shared" si="4269"/>
        <v>11042.249999999976</v>
      </c>
      <c r="BY360" s="82">
        <f t="shared" si="4269"/>
        <v>11042.249999999976</v>
      </c>
      <c r="BZ360" s="11">
        <f t="shared" si="4527"/>
        <v>21543.48061716383</v>
      </c>
      <c r="CA360" s="4"/>
    </row>
    <row r="361" spans="1:79">
      <c r="A361" s="1" t="str">
        <f t="shared" si="4477"/>
        <v/>
      </c>
      <c r="B361" s="1">
        <f t="shared" si="4321"/>
        <v>355</v>
      </c>
      <c r="C361" s="13">
        <f t="shared" si="4335"/>
        <v>0</v>
      </c>
      <c r="D361" s="2">
        <f t="shared" si="4336"/>
        <v>0</v>
      </c>
      <c r="E361" s="15">
        <f t="shared" si="4306"/>
        <v>0</v>
      </c>
      <c r="F361" s="15">
        <f t="shared" si="4624"/>
        <v>0</v>
      </c>
      <c r="G361" s="21">
        <f t="shared" si="4625"/>
        <v>0</v>
      </c>
      <c r="H361" s="19">
        <f>'rent cash flow (do not modify)'!D360</f>
        <v>37000</v>
      </c>
      <c r="I361" s="22">
        <f>'rent cash flow (do not modify)'!E360</f>
        <v>37000</v>
      </c>
      <c r="J361" s="21">
        <f t="shared" si="4322"/>
        <v>6672.5193828361689</v>
      </c>
      <c r="K361" s="15">
        <f t="shared" si="4337"/>
        <v>416.66666666666669</v>
      </c>
      <c r="L361" s="15">
        <f t="shared" si="4338"/>
        <v>83.333333333333329</v>
      </c>
      <c r="M361" s="16">
        <f t="shared" si="4339"/>
        <v>166.66666666666666</v>
      </c>
      <c r="N361" s="15">
        <f t="shared" si="4340"/>
        <v>83.333333333333329</v>
      </c>
      <c r="O361" s="7">
        <f t="shared" si="4626"/>
        <v>10999.999999999998</v>
      </c>
      <c r="P361" s="15">
        <f t="shared" si="4307"/>
        <v>28966</v>
      </c>
      <c r="Q361" s="21">
        <f t="shared" si="4308"/>
        <v>21543.48061716383</v>
      </c>
      <c r="R361" s="4"/>
      <c r="S361" s="6">
        <f t="shared" si="4341"/>
        <v>11072.666666666642</v>
      </c>
      <c r="T361" s="10"/>
      <c r="U361" s="6">
        <f t="shared" si="4341"/>
        <v>11072.666666666642</v>
      </c>
      <c r="W361" s="6">
        <f t="shared" si="4341"/>
        <v>11072.666666666642</v>
      </c>
      <c r="Y361" s="6">
        <f t="shared" si="4341"/>
        <v>11072.666666666642</v>
      </c>
      <c r="AA361" s="6">
        <f t="shared" ref="AA361:AC361" si="4735">AA360+(365/12)</f>
        <v>11072.666666666642</v>
      </c>
      <c r="AC361" s="6">
        <f t="shared" si="4735"/>
        <v>11072.666666666642</v>
      </c>
      <c r="AE361" s="6">
        <f t="shared" ref="AE361:AG361" si="4736">AE360+(365/12)</f>
        <v>11072.666666666642</v>
      </c>
      <c r="AG361" s="6">
        <f t="shared" si="4736"/>
        <v>11072.666666666642</v>
      </c>
      <c r="AI361" s="6">
        <f t="shared" ref="AI361:AK361" si="4737">AI360+(365/12)</f>
        <v>11072.666666666642</v>
      </c>
      <c r="AK361" s="6">
        <f t="shared" si="4737"/>
        <v>11072.666666666642</v>
      </c>
      <c r="AM361" s="6">
        <f t="shared" ref="AM361:AO361" si="4738">AM360+(365/12)</f>
        <v>11072.666666666642</v>
      </c>
      <c r="AO361" s="6">
        <f t="shared" si="4738"/>
        <v>11072.666666666642</v>
      </c>
      <c r="AQ361" s="6">
        <f t="shared" ref="AQ361:AS361" si="4739">AQ360+(365/12)</f>
        <v>11072.666666666642</v>
      </c>
      <c r="AS361" s="6">
        <f t="shared" si="4739"/>
        <v>11072.666666666642</v>
      </c>
      <c r="AU361" s="6">
        <f t="shared" ref="AU361:AW361" si="4740">AU360+(365/12)</f>
        <v>11072.666666666642</v>
      </c>
      <c r="AW361" s="6">
        <f t="shared" si="4740"/>
        <v>11072.666666666642</v>
      </c>
      <c r="AY361" s="6">
        <f t="shared" ref="AY361:BA361" si="4741">AY360+(365/12)</f>
        <v>11072.666666666642</v>
      </c>
      <c r="BA361" s="6">
        <f t="shared" si="4741"/>
        <v>11072.666666666642</v>
      </c>
      <c r="BC361" s="6">
        <f t="shared" ref="BC361:BE361" si="4742">BC360+(365/12)</f>
        <v>11072.666666666642</v>
      </c>
      <c r="BE361" s="6">
        <f t="shared" si="4742"/>
        <v>11072.666666666642</v>
      </c>
      <c r="BG361" s="6">
        <f t="shared" ref="BG361:BI361" si="4743">BG360+(365/12)</f>
        <v>11072.666666666642</v>
      </c>
      <c r="BI361" s="6">
        <f t="shared" si="4743"/>
        <v>11072.666666666642</v>
      </c>
      <c r="BK361" s="6">
        <f t="shared" ref="BK361:BM361" si="4744">BK360+(365/12)</f>
        <v>11072.666666666642</v>
      </c>
      <c r="BM361" s="6">
        <f t="shared" si="4744"/>
        <v>11072.666666666642</v>
      </c>
      <c r="BO361" s="6">
        <f t="shared" ref="BO361:BQ361" si="4745">BO360+(365/12)</f>
        <v>11072.666666666642</v>
      </c>
      <c r="BQ361" s="6">
        <f t="shared" si="4745"/>
        <v>11072.666666666642</v>
      </c>
      <c r="BS361" s="6">
        <f t="shared" ref="BS361:BU361" si="4746">BS360+(365/12)</f>
        <v>11072.666666666642</v>
      </c>
      <c r="BU361" s="6">
        <f t="shared" si="4746"/>
        <v>11072.666666666642</v>
      </c>
      <c r="BW361" s="6">
        <f t="shared" si="4269"/>
        <v>11072.666666666642</v>
      </c>
      <c r="BY361" s="82">
        <f t="shared" si="4269"/>
        <v>11072.666666666642</v>
      </c>
      <c r="BZ361" s="11">
        <f t="shared" si="4527"/>
        <v>21543.48061716383</v>
      </c>
      <c r="CA361" s="4"/>
    </row>
    <row r="362" spans="1:79">
      <c r="A362" s="1" t="str">
        <f t="shared" si="4477"/>
        <v/>
      </c>
      <c r="B362" s="1">
        <f t="shared" si="4321"/>
        <v>356</v>
      </c>
      <c r="C362" s="13">
        <f t="shared" si="4335"/>
        <v>0</v>
      </c>
      <c r="D362" s="2">
        <f t="shared" si="4336"/>
        <v>0</v>
      </c>
      <c r="E362" s="15">
        <f t="shared" si="4306"/>
        <v>0</v>
      </c>
      <c r="F362" s="15">
        <f t="shared" si="4624"/>
        <v>0</v>
      </c>
      <c r="G362" s="21">
        <f t="shared" si="4625"/>
        <v>0</v>
      </c>
      <c r="H362" s="19">
        <f>'rent cash flow (do not modify)'!D361</f>
        <v>37000</v>
      </c>
      <c r="I362" s="22">
        <f>'rent cash flow (do not modify)'!E361</f>
        <v>37000</v>
      </c>
      <c r="J362" s="21">
        <f t="shared" si="4322"/>
        <v>6672.5193828361689</v>
      </c>
      <c r="K362" s="15">
        <f t="shared" si="4337"/>
        <v>416.66666666666669</v>
      </c>
      <c r="L362" s="15">
        <f t="shared" si="4338"/>
        <v>83.333333333333329</v>
      </c>
      <c r="M362" s="16">
        <f t="shared" si="4339"/>
        <v>166.66666666666666</v>
      </c>
      <c r="N362" s="15">
        <f t="shared" si="4340"/>
        <v>83.333333333333329</v>
      </c>
      <c r="O362" s="7">
        <f t="shared" si="4626"/>
        <v>10999.999999999998</v>
      </c>
      <c r="P362" s="15">
        <f t="shared" si="4307"/>
        <v>28966</v>
      </c>
      <c r="Q362" s="21">
        <f t="shared" si="4308"/>
        <v>21543.48061716383</v>
      </c>
      <c r="R362" s="4"/>
      <c r="S362" s="6">
        <f t="shared" si="4341"/>
        <v>11103.083333333308</v>
      </c>
      <c r="T362" s="10"/>
      <c r="U362" s="6">
        <f t="shared" si="4341"/>
        <v>11103.083333333308</v>
      </c>
      <c r="W362" s="6">
        <f t="shared" si="4341"/>
        <v>11103.083333333308</v>
      </c>
      <c r="Y362" s="6">
        <f t="shared" si="4341"/>
        <v>11103.083333333308</v>
      </c>
      <c r="AA362" s="6">
        <f t="shared" ref="AA362:AC362" si="4747">AA361+(365/12)</f>
        <v>11103.083333333308</v>
      </c>
      <c r="AC362" s="6">
        <f t="shared" si="4747"/>
        <v>11103.083333333308</v>
      </c>
      <c r="AE362" s="6">
        <f t="shared" ref="AE362:AG362" si="4748">AE361+(365/12)</f>
        <v>11103.083333333308</v>
      </c>
      <c r="AG362" s="6">
        <f t="shared" si="4748"/>
        <v>11103.083333333308</v>
      </c>
      <c r="AI362" s="6">
        <f t="shared" ref="AI362:AK362" si="4749">AI361+(365/12)</f>
        <v>11103.083333333308</v>
      </c>
      <c r="AK362" s="6">
        <f t="shared" si="4749"/>
        <v>11103.083333333308</v>
      </c>
      <c r="AM362" s="6">
        <f t="shared" ref="AM362:AO362" si="4750">AM361+(365/12)</f>
        <v>11103.083333333308</v>
      </c>
      <c r="AO362" s="6">
        <f t="shared" si="4750"/>
        <v>11103.083333333308</v>
      </c>
      <c r="AQ362" s="6">
        <f t="shared" ref="AQ362:AS362" si="4751">AQ361+(365/12)</f>
        <v>11103.083333333308</v>
      </c>
      <c r="AS362" s="6">
        <f t="shared" si="4751"/>
        <v>11103.083333333308</v>
      </c>
      <c r="AU362" s="6">
        <f t="shared" ref="AU362:AW362" si="4752">AU361+(365/12)</f>
        <v>11103.083333333308</v>
      </c>
      <c r="AW362" s="6">
        <f t="shared" si="4752"/>
        <v>11103.083333333308</v>
      </c>
      <c r="AY362" s="6">
        <f t="shared" ref="AY362:BA362" si="4753">AY361+(365/12)</f>
        <v>11103.083333333308</v>
      </c>
      <c r="BA362" s="6">
        <f t="shared" si="4753"/>
        <v>11103.083333333308</v>
      </c>
      <c r="BC362" s="6">
        <f t="shared" ref="BC362:BE362" si="4754">BC361+(365/12)</f>
        <v>11103.083333333308</v>
      </c>
      <c r="BE362" s="6">
        <f t="shared" si="4754"/>
        <v>11103.083333333308</v>
      </c>
      <c r="BG362" s="6">
        <f t="shared" ref="BG362:BI362" si="4755">BG361+(365/12)</f>
        <v>11103.083333333308</v>
      </c>
      <c r="BI362" s="6">
        <f t="shared" si="4755"/>
        <v>11103.083333333308</v>
      </c>
      <c r="BK362" s="6">
        <f t="shared" ref="BK362:BM362" si="4756">BK361+(365/12)</f>
        <v>11103.083333333308</v>
      </c>
      <c r="BM362" s="6">
        <f t="shared" si="4756"/>
        <v>11103.083333333308</v>
      </c>
      <c r="BO362" s="6">
        <f t="shared" ref="BO362:BQ362" si="4757">BO361+(365/12)</f>
        <v>11103.083333333308</v>
      </c>
      <c r="BQ362" s="6">
        <f t="shared" si="4757"/>
        <v>11103.083333333308</v>
      </c>
      <c r="BS362" s="6">
        <f t="shared" ref="BS362:BU362" si="4758">BS361+(365/12)</f>
        <v>11103.083333333308</v>
      </c>
      <c r="BU362" s="6">
        <f t="shared" si="4758"/>
        <v>11103.083333333308</v>
      </c>
      <c r="BW362" s="6">
        <f t="shared" si="4269"/>
        <v>11103.083333333308</v>
      </c>
      <c r="BY362" s="82">
        <f t="shared" si="4269"/>
        <v>11103.083333333308</v>
      </c>
      <c r="BZ362" s="11">
        <f t="shared" si="4527"/>
        <v>21543.48061716383</v>
      </c>
      <c r="CA362" s="4"/>
    </row>
    <row r="363" spans="1:79">
      <c r="A363" s="1" t="str">
        <f t="shared" si="4477"/>
        <v/>
      </c>
      <c r="B363" s="1">
        <f t="shared" si="4321"/>
        <v>357</v>
      </c>
      <c r="C363" s="13">
        <f t="shared" si="4335"/>
        <v>0</v>
      </c>
      <c r="D363" s="2">
        <f t="shared" si="4336"/>
        <v>0</v>
      </c>
      <c r="E363" s="15">
        <f t="shared" si="4306"/>
        <v>0</v>
      </c>
      <c r="F363" s="15">
        <f t="shared" si="4624"/>
        <v>0</v>
      </c>
      <c r="G363" s="21">
        <f t="shared" si="4625"/>
        <v>0</v>
      </c>
      <c r="H363" s="19">
        <f>'rent cash flow (do not modify)'!D362</f>
        <v>37000</v>
      </c>
      <c r="I363" s="22">
        <f>'rent cash flow (do not modify)'!E362</f>
        <v>37000</v>
      </c>
      <c r="J363" s="21">
        <f t="shared" si="4322"/>
        <v>6672.5193828361689</v>
      </c>
      <c r="K363" s="15">
        <f t="shared" si="4337"/>
        <v>416.66666666666669</v>
      </c>
      <c r="L363" s="15">
        <f t="shared" si="4338"/>
        <v>83.333333333333329</v>
      </c>
      <c r="M363" s="16">
        <f t="shared" si="4339"/>
        <v>166.66666666666666</v>
      </c>
      <c r="N363" s="15">
        <f t="shared" si="4340"/>
        <v>83.333333333333329</v>
      </c>
      <c r="O363" s="7">
        <f t="shared" si="4626"/>
        <v>10999.999999999998</v>
      </c>
      <c r="P363" s="15">
        <f t="shared" si="4307"/>
        <v>28966</v>
      </c>
      <c r="Q363" s="21">
        <f t="shared" si="4308"/>
        <v>21543.48061716383</v>
      </c>
      <c r="R363" s="4"/>
      <c r="S363" s="6">
        <f t="shared" si="4341"/>
        <v>11133.499999999975</v>
      </c>
      <c r="T363" s="10"/>
      <c r="U363" s="6">
        <f t="shared" si="4341"/>
        <v>11133.499999999975</v>
      </c>
      <c r="W363" s="6">
        <f t="shared" si="4341"/>
        <v>11133.499999999975</v>
      </c>
      <c r="Y363" s="6">
        <f t="shared" si="4341"/>
        <v>11133.499999999975</v>
      </c>
      <c r="AA363" s="6">
        <f t="shared" ref="AA363:AC363" si="4759">AA362+(365/12)</f>
        <v>11133.499999999975</v>
      </c>
      <c r="AC363" s="6">
        <f t="shared" si="4759"/>
        <v>11133.499999999975</v>
      </c>
      <c r="AE363" s="6">
        <f t="shared" ref="AE363:AG363" si="4760">AE362+(365/12)</f>
        <v>11133.499999999975</v>
      </c>
      <c r="AG363" s="6">
        <f t="shared" si="4760"/>
        <v>11133.499999999975</v>
      </c>
      <c r="AI363" s="6">
        <f t="shared" ref="AI363:AK363" si="4761">AI362+(365/12)</f>
        <v>11133.499999999975</v>
      </c>
      <c r="AK363" s="6">
        <f t="shared" si="4761"/>
        <v>11133.499999999975</v>
      </c>
      <c r="AM363" s="6">
        <f t="shared" ref="AM363:AO363" si="4762">AM362+(365/12)</f>
        <v>11133.499999999975</v>
      </c>
      <c r="AO363" s="6">
        <f t="shared" si="4762"/>
        <v>11133.499999999975</v>
      </c>
      <c r="AQ363" s="6">
        <f t="shared" ref="AQ363:AS363" si="4763">AQ362+(365/12)</f>
        <v>11133.499999999975</v>
      </c>
      <c r="AS363" s="6">
        <f t="shared" si="4763"/>
        <v>11133.499999999975</v>
      </c>
      <c r="AU363" s="6">
        <f t="shared" ref="AU363:AW363" si="4764">AU362+(365/12)</f>
        <v>11133.499999999975</v>
      </c>
      <c r="AW363" s="6">
        <f t="shared" si="4764"/>
        <v>11133.499999999975</v>
      </c>
      <c r="AY363" s="6">
        <f t="shared" ref="AY363:BA363" si="4765">AY362+(365/12)</f>
        <v>11133.499999999975</v>
      </c>
      <c r="BA363" s="6">
        <f t="shared" si="4765"/>
        <v>11133.499999999975</v>
      </c>
      <c r="BC363" s="6">
        <f t="shared" ref="BC363:BE363" si="4766">BC362+(365/12)</f>
        <v>11133.499999999975</v>
      </c>
      <c r="BE363" s="6">
        <f t="shared" si="4766"/>
        <v>11133.499999999975</v>
      </c>
      <c r="BG363" s="6">
        <f t="shared" ref="BG363:BI363" si="4767">BG362+(365/12)</f>
        <v>11133.499999999975</v>
      </c>
      <c r="BI363" s="6">
        <f t="shared" si="4767"/>
        <v>11133.499999999975</v>
      </c>
      <c r="BK363" s="6">
        <f t="shared" ref="BK363:BM363" si="4768">BK362+(365/12)</f>
        <v>11133.499999999975</v>
      </c>
      <c r="BM363" s="6">
        <f t="shared" si="4768"/>
        <v>11133.499999999975</v>
      </c>
      <c r="BO363" s="6">
        <f t="shared" ref="BO363:BQ363" si="4769">BO362+(365/12)</f>
        <v>11133.499999999975</v>
      </c>
      <c r="BQ363" s="6">
        <f t="shared" si="4769"/>
        <v>11133.499999999975</v>
      </c>
      <c r="BS363" s="6">
        <f t="shared" ref="BS363:BU363" si="4770">BS362+(365/12)</f>
        <v>11133.499999999975</v>
      </c>
      <c r="BU363" s="6">
        <f t="shared" si="4770"/>
        <v>11133.499999999975</v>
      </c>
      <c r="BW363" s="6">
        <f t="shared" si="4269"/>
        <v>11133.499999999975</v>
      </c>
      <c r="BY363" s="82">
        <f t="shared" si="4269"/>
        <v>11133.499999999975</v>
      </c>
      <c r="BZ363" s="11">
        <f t="shared" si="4527"/>
        <v>21543.48061716383</v>
      </c>
      <c r="CA363" s="4"/>
    </row>
    <row r="364" spans="1:79">
      <c r="A364" s="1" t="str">
        <f t="shared" si="4477"/>
        <v/>
      </c>
      <c r="B364" s="1">
        <f t="shared" si="4321"/>
        <v>358</v>
      </c>
      <c r="C364" s="13">
        <f t="shared" si="4335"/>
        <v>0</v>
      </c>
      <c r="D364" s="2">
        <f t="shared" si="4336"/>
        <v>0</v>
      </c>
      <c r="E364" s="15">
        <f t="shared" si="4306"/>
        <v>0</v>
      </c>
      <c r="F364" s="15">
        <f t="shared" si="4624"/>
        <v>0</v>
      </c>
      <c r="G364" s="21">
        <f t="shared" si="4625"/>
        <v>0</v>
      </c>
      <c r="H364" s="19">
        <f>'rent cash flow (do not modify)'!D363</f>
        <v>37000</v>
      </c>
      <c r="I364" s="22">
        <f>'rent cash flow (do not modify)'!E363</f>
        <v>37000</v>
      </c>
      <c r="J364" s="21">
        <f t="shared" si="4322"/>
        <v>6672.5193828361689</v>
      </c>
      <c r="K364" s="15">
        <f t="shared" si="4337"/>
        <v>416.66666666666669</v>
      </c>
      <c r="L364" s="15">
        <f t="shared" si="4338"/>
        <v>83.333333333333329</v>
      </c>
      <c r="M364" s="16">
        <f t="shared" si="4339"/>
        <v>166.66666666666666</v>
      </c>
      <c r="N364" s="15">
        <f t="shared" si="4340"/>
        <v>83.333333333333329</v>
      </c>
      <c r="O364" s="7">
        <f t="shared" si="4626"/>
        <v>10999.999999999998</v>
      </c>
      <c r="P364" s="15">
        <f t="shared" si="4307"/>
        <v>28966</v>
      </c>
      <c r="Q364" s="21">
        <f t="shared" si="4308"/>
        <v>21543.48061716383</v>
      </c>
      <c r="R364" s="4"/>
      <c r="S364" s="6">
        <f t="shared" si="4341"/>
        <v>11163.916666666641</v>
      </c>
      <c r="T364" s="10"/>
      <c r="U364" s="6">
        <f t="shared" si="4341"/>
        <v>11163.916666666641</v>
      </c>
      <c r="W364" s="6">
        <f t="shared" si="4341"/>
        <v>11163.916666666641</v>
      </c>
      <c r="Y364" s="6">
        <f t="shared" si="4341"/>
        <v>11163.916666666641</v>
      </c>
      <c r="AA364" s="6">
        <f t="shared" ref="AA364:AC364" si="4771">AA363+(365/12)</f>
        <v>11163.916666666641</v>
      </c>
      <c r="AC364" s="6">
        <f t="shared" si="4771"/>
        <v>11163.916666666641</v>
      </c>
      <c r="AE364" s="6">
        <f t="shared" ref="AE364:AG364" si="4772">AE363+(365/12)</f>
        <v>11163.916666666641</v>
      </c>
      <c r="AG364" s="6">
        <f t="shared" si="4772"/>
        <v>11163.916666666641</v>
      </c>
      <c r="AI364" s="6">
        <f t="shared" ref="AI364:AK364" si="4773">AI363+(365/12)</f>
        <v>11163.916666666641</v>
      </c>
      <c r="AK364" s="6">
        <f t="shared" si="4773"/>
        <v>11163.916666666641</v>
      </c>
      <c r="AM364" s="6">
        <f t="shared" ref="AM364:AO364" si="4774">AM363+(365/12)</f>
        <v>11163.916666666641</v>
      </c>
      <c r="AO364" s="6">
        <f t="shared" si="4774"/>
        <v>11163.916666666641</v>
      </c>
      <c r="AQ364" s="6">
        <f t="shared" ref="AQ364:AS364" si="4775">AQ363+(365/12)</f>
        <v>11163.916666666641</v>
      </c>
      <c r="AS364" s="6">
        <f t="shared" si="4775"/>
        <v>11163.916666666641</v>
      </c>
      <c r="AU364" s="6">
        <f t="shared" ref="AU364:AW364" si="4776">AU363+(365/12)</f>
        <v>11163.916666666641</v>
      </c>
      <c r="AW364" s="6">
        <f t="shared" si="4776"/>
        <v>11163.916666666641</v>
      </c>
      <c r="AY364" s="6">
        <f t="shared" ref="AY364:BA364" si="4777">AY363+(365/12)</f>
        <v>11163.916666666641</v>
      </c>
      <c r="BA364" s="6">
        <f t="shared" si="4777"/>
        <v>11163.916666666641</v>
      </c>
      <c r="BC364" s="6">
        <f t="shared" ref="BC364:BE364" si="4778">BC363+(365/12)</f>
        <v>11163.916666666641</v>
      </c>
      <c r="BE364" s="6">
        <f t="shared" si="4778"/>
        <v>11163.916666666641</v>
      </c>
      <c r="BG364" s="6">
        <f t="shared" ref="BG364:BI364" si="4779">BG363+(365/12)</f>
        <v>11163.916666666641</v>
      </c>
      <c r="BI364" s="6">
        <f t="shared" si="4779"/>
        <v>11163.916666666641</v>
      </c>
      <c r="BK364" s="6">
        <f t="shared" ref="BK364:BM364" si="4780">BK363+(365/12)</f>
        <v>11163.916666666641</v>
      </c>
      <c r="BM364" s="6">
        <f t="shared" si="4780"/>
        <v>11163.916666666641</v>
      </c>
      <c r="BO364" s="6">
        <f t="shared" ref="BO364:BQ364" si="4781">BO363+(365/12)</f>
        <v>11163.916666666641</v>
      </c>
      <c r="BQ364" s="6">
        <f t="shared" si="4781"/>
        <v>11163.916666666641</v>
      </c>
      <c r="BS364" s="6">
        <f t="shared" ref="BS364:BU364" si="4782">BS363+(365/12)</f>
        <v>11163.916666666641</v>
      </c>
      <c r="BU364" s="6">
        <f t="shared" si="4782"/>
        <v>11163.916666666641</v>
      </c>
      <c r="BW364" s="6">
        <f t="shared" si="4269"/>
        <v>11163.916666666641</v>
      </c>
      <c r="BY364" s="82">
        <f t="shared" si="4269"/>
        <v>11163.916666666641</v>
      </c>
      <c r="BZ364" s="11">
        <f t="shared" si="4527"/>
        <v>21543.48061716383</v>
      </c>
      <c r="CA364" s="4"/>
    </row>
    <row r="365" spans="1:79">
      <c r="A365" s="1" t="str">
        <f t="shared" si="4477"/>
        <v/>
      </c>
      <c r="B365" s="1">
        <f t="shared" si="4321"/>
        <v>359</v>
      </c>
      <c r="C365" s="13">
        <f t="shared" si="4335"/>
        <v>0</v>
      </c>
      <c r="D365" s="2">
        <f t="shared" si="4336"/>
        <v>0</v>
      </c>
      <c r="E365" s="15">
        <f t="shared" si="4306"/>
        <v>0</v>
      </c>
      <c r="F365" s="15">
        <f t="shared" si="4624"/>
        <v>0</v>
      </c>
      <c r="G365" s="21">
        <f t="shared" si="4625"/>
        <v>0</v>
      </c>
      <c r="H365" s="19">
        <f>'rent cash flow (do not modify)'!D364</f>
        <v>37000</v>
      </c>
      <c r="I365" s="22">
        <f>'rent cash flow (do not modify)'!E364</f>
        <v>37000</v>
      </c>
      <c r="J365" s="21">
        <f t="shared" si="4322"/>
        <v>6672.5193828361689</v>
      </c>
      <c r="K365" s="15">
        <f t="shared" si="4337"/>
        <v>416.66666666666669</v>
      </c>
      <c r="L365" s="15">
        <f t="shared" si="4338"/>
        <v>83.333333333333329</v>
      </c>
      <c r="M365" s="16">
        <f t="shared" si="4339"/>
        <v>166.66666666666666</v>
      </c>
      <c r="N365" s="15">
        <f t="shared" si="4340"/>
        <v>83.333333333333329</v>
      </c>
      <c r="O365" s="7">
        <f t="shared" si="4626"/>
        <v>10999.999999999998</v>
      </c>
      <c r="P365" s="15">
        <f t="shared" si="4307"/>
        <v>28966</v>
      </c>
      <c r="Q365" s="21">
        <f t="shared" si="4308"/>
        <v>21543.48061716383</v>
      </c>
      <c r="R365" s="4"/>
      <c r="S365" s="6">
        <f t="shared" si="4341"/>
        <v>11194.333333333307</v>
      </c>
      <c r="T365" s="10"/>
      <c r="U365" s="6">
        <f t="shared" si="4341"/>
        <v>11194.333333333307</v>
      </c>
      <c r="W365" s="6">
        <f t="shared" si="4341"/>
        <v>11194.333333333307</v>
      </c>
      <c r="Y365" s="6">
        <f t="shared" si="4341"/>
        <v>11194.333333333307</v>
      </c>
      <c r="AA365" s="6">
        <f t="shared" ref="AA365:AC365" si="4783">AA364+(365/12)</f>
        <v>11194.333333333307</v>
      </c>
      <c r="AC365" s="6">
        <f t="shared" si="4783"/>
        <v>11194.333333333307</v>
      </c>
      <c r="AE365" s="6">
        <f t="shared" ref="AE365:AG365" si="4784">AE364+(365/12)</f>
        <v>11194.333333333307</v>
      </c>
      <c r="AG365" s="6">
        <f t="shared" si="4784"/>
        <v>11194.333333333307</v>
      </c>
      <c r="AI365" s="6">
        <f t="shared" ref="AI365:AK365" si="4785">AI364+(365/12)</f>
        <v>11194.333333333307</v>
      </c>
      <c r="AK365" s="6">
        <f t="shared" si="4785"/>
        <v>11194.333333333307</v>
      </c>
      <c r="AM365" s="6">
        <f t="shared" ref="AM365:AO365" si="4786">AM364+(365/12)</f>
        <v>11194.333333333307</v>
      </c>
      <c r="AO365" s="6">
        <f t="shared" si="4786"/>
        <v>11194.333333333307</v>
      </c>
      <c r="AQ365" s="6">
        <f t="shared" ref="AQ365:AS365" si="4787">AQ364+(365/12)</f>
        <v>11194.333333333307</v>
      </c>
      <c r="AS365" s="6">
        <f t="shared" si="4787"/>
        <v>11194.333333333307</v>
      </c>
      <c r="AU365" s="6">
        <f t="shared" ref="AU365:AW365" si="4788">AU364+(365/12)</f>
        <v>11194.333333333307</v>
      </c>
      <c r="AW365" s="6">
        <f t="shared" si="4788"/>
        <v>11194.333333333307</v>
      </c>
      <c r="AY365" s="6">
        <f t="shared" ref="AY365:BA365" si="4789">AY364+(365/12)</f>
        <v>11194.333333333307</v>
      </c>
      <c r="BA365" s="6">
        <f t="shared" si="4789"/>
        <v>11194.333333333307</v>
      </c>
      <c r="BC365" s="6">
        <f t="shared" ref="BC365:BE365" si="4790">BC364+(365/12)</f>
        <v>11194.333333333307</v>
      </c>
      <c r="BE365" s="6">
        <f t="shared" si="4790"/>
        <v>11194.333333333307</v>
      </c>
      <c r="BG365" s="6">
        <f t="shared" ref="BG365:BI365" si="4791">BG364+(365/12)</f>
        <v>11194.333333333307</v>
      </c>
      <c r="BI365" s="6">
        <f t="shared" si="4791"/>
        <v>11194.333333333307</v>
      </c>
      <c r="BK365" s="6">
        <f t="shared" ref="BK365:BM365" si="4792">BK364+(365/12)</f>
        <v>11194.333333333307</v>
      </c>
      <c r="BM365" s="6">
        <f t="shared" si="4792"/>
        <v>11194.333333333307</v>
      </c>
      <c r="BO365" s="6">
        <f t="shared" ref="BO365:BQ365" si="4793">BO364+(365/12)</f>
        <v>11194.333333333307</v>
      </c>
      <c r="BQ365" s="6">
        <f t="shared" si="4793"/>
        <v>11194.333333333307</v>
      </c>
      <c r="BS365" s="6">
        <f t="shared" ref="BS365:BU365" si="4794">BS364+(365/12)</f>
        <v>11194.333333333307</v>
      </c>
      <c r="BU365" s="6">
        <f t="shared" si="4794"/>
        <v>11194.333333333307</v>
      </c>
      <c r="BW365" s="6">
        <f t="shared" si="4269"/>
        <v>11194.333333333307</v>
      </c>
      <c r="BY365" s="82">
        <f t="shared" si="4269"/>
        <v>11194.333333333307</v>
      </c>
      <c r="BZ365" s="11">
        <f t="shared" si="4527"/>
        <v>21543.48061716383</v>
      </c>
      <c r="CA365" s="4"/>
    </row>
    <row r="366" spans="1:79">
      <c r="A366" s="1" t="str">
        <f t="shared" si="4477"/>
        <v/>
      </c>
      <c r="B366" s="1">
        <f t="shared" si="4321"/>
        <v>360</v>
      </c>
      <c r="C366" s="13">
        <f t="shared" si="4335"/>
        <v>0</v>
      </c>
      <c r="D366" s="2">
        <f t="shared" si="4336"/>
        <v>0</v>
      </c>
      <c r="E366" s="15">
        <f t="shared" si="4306"/>
        <v>0</v>
      </c>
      <c r="F366" s="15">
        <f>D366-E366</f>
        <v>0</v>
      </c>
      <c r="G366" s="21">
        <f>E366</f>
        <v>0</v>
      </c>
      <c r="H366" s="19">
        <f>'rent cash flow (do not modify)'!D365</f>
        <v>37000</v>
      </c>
      <c r="I366" s="22">
        <f>'rent cash flow (do not modify)'!E365</f>
        <v>37000</v>
      </c>
      <c r="J366" s="21">
        <f t="shared" si="4322"/>
        <v>6672.5193828361689</v>
      </c>
      <c r="K366" s="15">
        <f t="shared" si="4337"/>
        <v>416.66666666666669</v>
      </c>
      <c r="L366" s="15">
        <f t="shared" si="4338"/>
        <v>83.333333333333329</v>
      </c>
      <c r="M366" s="16">
        <f t="shared" si="4339"/>
        <v>166.66666666666666</v>
      </c>
      <c r="N366" s="15">
        <f t="shared" si="4340"/>
        <v>83.333333333333329</v>
      </c>
      <c r="O366" s="7">
        <f>(I366-L366-M366-N366)*30%</f>
        <v>10999.999999999998</v>
      </c>
      <c r="P366" s="15">
        <f t="shared" si="4307"/>
        <v>28966</v>
      </c>
      <c r="Q366" s="21">
        <f t="shared" si="4308"/>
        <v>21543.48061716383</v>
      </c>
      <c r="R366" s="4"/>
      <c r="S366" s="6">
        <f t="shared" si="4341"/>
        <v>11224.749999999973</v>
      </c>
      <c r="T366" s="10"/>
      <c r="U366" s="6">
        <f t="shared" si="4341"/>
        <v>11224.749999999973</v>
      </c>
      <c r="W366" s="6">
        <f t="shared" si="4341"/>
        <v>11224.749999999973</v>
      </c>
      <c r="Y366" s="6">
        <f t="shared" si="4341"/>
        <v>11224.749999999973</v>
      </c>
      <c r="AA366" s="6">
        <f t="shared" ref="AA366:AC366" si="4795">AA365+(365/12)</f>
        <v>11224.749999999973</v>
      </c>
      <c r="AC366" s="6">
        <f t="shared" si="4795"/>
        <v>11224.749999999973</v>
      </c>
      <c r="AE366" s="6">
        <f t="shared" ref="AE366:AG366" si="4796">AE365+(365/12)</f>
        <v>11224.749999999973</v>
      </c>
      <c r="AG366" s="6">
        <f t="shared" si="4796"/>
        <v>11224.749999999973</v>
      </c>
      <c r="AI366" s="6">
        <f t="shared" ref="AI366:AK366" si="4797">AI365+(365/12)</f>
        <v>11224.749999999973</v>
      </c>
      <c r="AK366" s="6">
        <f t="shared" si="4797"/>
        <v>11224.749999999973</v>
      </c>
      <c r="AM366" s="6">
        <f t="shared" ref="AM366:AO366" si="4798">AM365+(365/12)</f>
        <v>11224.749999999973</v>
      </c>
      <c r="AO366" s="6">
        <f t="shared" si="4798"/>
        <v>11224.749999999973</v>
      </c>
      <c r="AQ366" s="6">
        <f t="shared" ref="AQ366:AS366" si="4799">AQ365+(365/12)</f>
        <v>11224.749999999973</v>
      </c>
      <c r="AS366" s="6">
        <f t="shared" si="4799"/>
        <v>11224.749999999973</v>
      </c>
      <c r="AU366" s="6">
        <f t="shared" ref="AU366:AW366" si="4800">AU365+(365/12)</f>
        <v>11224.749999999973</v>
      </c>
      <c r="AW366" s="6">
        <f t="shared" si="4800"/>
        <v>11224.749999999973</v>
      </c>
      <c r="AY366" s="6">
        <f t="shared" ref="AY366:BA366" si="4801">AY365+(365/12)</f>
        <v>11224.749999999973</v>
      </c>
      <c r="BA366" s="6">
        <f t="shared" si="4801"/>
        <v>11224.749999999973</v>
      </c>
      <c r="BC366" s="6">
        <f t="shared" ref="BC366:BE366" si="4802">BC365+(365/12)</f>
        <v>11224.749999999973</v>
      </c>
      <c r="BE366" s="6">
        <f t="shared" si="4802"/>
        <v>11224.749999999973</v>
      </c>
      <c r="BG366" s="6">
        <f t="shared" ref="BG366:BI366" si="4803">BG365+(365/12)</f>
        <v>11224.749999999973</v>
      </c>
      <c r="BI366" s="6">
        <f t="shared" si="4803"/>
        <v>11224.749999999973</v>
      </c>
      <c r="BK366" s="6">
        <f t="shared" ref="BK366:BM366" si="4804">BK365+(365/12)</f>
        <v>11224.749999999973</v>
      </c>
      <c r="BM366" s="6">
        <f t="shared" si="4804"/>
        <v>11224.749999999973</v>
      </c>
      <c r="BO366" s="6">
        <f t="shared" ref="BO366:BQ366" si="4805">BO365+(365/12)</f>
        <v>11224.749999999973</v>
      </c>
      <c r="BQ366" s="6">
        <f t="shared" si="4805"/>
        <v>11224.749999999973</v>
      </c>
      <c r="BS366" s="6">
        <f t="shared" ref="BS366:BU366" si="4806">BS365+(365/12)</f>
        <v>11224.749999999973</v>
      </c>
      <c r="BU366" s="6">
        <f t="shared" si="4806"/>
        <v>11224.749999999973</v>
      </c>
      <c r="BW366" s="6">
        <f t="shared" si="4269"/>
        <v>11224.749999999973</v>
      </c>
      <c r="BY366" s="82">
        <f t="shared" si="4269"/>
        <v>11224.749999999973</v>
      </c>
      <c r="BZ366" s="11">
        <f>Q366</f>
        <v>21543.48061716383</v>
      </c>
      <c r="CA366" s="4"/>
    </row>
    <row r="367" spans="1:79">
      <c r="A367" s="18">
        <f t="shared" si="4477"/>
        <v>31</v>
      </c>
      <c r="B367" s="18"/>
      <c r="C367" s="19"/>
      <c r="D367" s="22"/>
      <c r="E367" s="22"/>
      <c r="F367" s="22"/>
      <c r="G367" s="23"/>
      <c r="H367" s="19"/>
      <c r="I367" s="22"/>
      <c r="J367" s="23"/>
      <c r="K367" s="22"/>
      <c r="L367" s="22"/>
      <c r="M367" s="19"/>
      <c r="N367" s="22"/>
      <c r="O367" s="18"/>
      <c r="P367" s="22"/>
      <c r="Q367" s="23"/>
      <c r="R367" s="4"/>
      <c r="T367" s="20"/>
      <c r="V367" s="20"/>
      <c r="X367" s="20"/>
      <c r="Z367" s="20"/>
      <c r="AA367" s="6">
        <f t="shared" ref="AA367:AC367" si="4807">AA366+(365/12)</f>
        <v>11255.166666666639</v>
      </c>
      <c r="AB367" s="20"/>
      <c r="AC367" s="6">
        <f t="shared" si="4807"/>
        <v>11255.166666666639</v>
      </c>
      <c r="AD367" s="20"/>
      <c r="AE367" s="6">
        <f t="shared" ref="AE367:AG367" si="4808">AE366+(365/12)</f>
        <v>11255.166666666639</v>
      </c>
      <c r="AF367" s="20"/>
      <c r="AG367" s="6">
        <f t="shared" si="4808"/>
        <v>11255.166666666639</v>
      </c>
      <c r="AH367" s="20"/>
      <c r="AI367" s="6">
        <f t="shared" ref="AI367:AK367" si="4809">AI366+(365/12)</f>
        <v>11255.166666666639</v>
      </c>
      <c r="AJ367" s="20"/>
      <c r="AK367" s="6">
        <f t="shared" si="4809"/>
        <v>11255.166666666639</v>
      </c>
      <c r="AL367" s="20"/>
      <c r="AM367" s="6">
        <f t="shared" ref="AM367:AO367" si="4810">AM366+(365/12)</f>
        <v>11255.166666666639</v>
      </c>
      <c r="AN367" s="20"/>
      <c r="AO367" s="6">
        <f t="shared" si="4810"/>
        <v>11255.166666666639</v>
      </c>
      <c r="AP367" s="20"/>
      <c r="AQ367" s="6">
        <f t="shared" ref="AQ367:AS367" si="4811">AQ366+(365/12)</f>
        <v>11255.166666666639</v>
      </c>
      <c r="AR367" s="20"/>
      <c r="AS367" s="6">
        <f t="shared" si="4811"/>
        <v>11255.166666666639</v>
      </c>
      <c r="AT367" s="20"/>
      <c r="AU367" s="6">
        <f t="shared" ref="AU367:AW367" si="4812">AU366+(365/12)</f>
        <v>11255.166666666639</v>
      </c>
      <c r="AV367" s="20"/>
      <c r="AW367" s="6">
        <f t="shared" si="4812"/>
        <v>11255.166666666639</v>
      </c>
      <c r="AX367" s="20"/>
      <c r="AY367" s="6">
        <f t="shared" ref="AY367:BA367" si="4813">AY366+(365/12)</f>
        <v>11255.166666666639</v>
      </c>
      <c r="AZ367" s="20"/>
      <c r="BA367" s="6">
        <f t="shared" si="4813"/>
        <v>11255.166666666639</v>
      </c>
      <c r="BB367" s="20"/>
      <c r="BC367" s="6">
        <f t="shared" ref="BC367:BE367" si="4814">BC366+(365/12)</f>
        <v>11255.166666666639</v>
      </c>
      <c r="BD367" s="20"/>
      <c r="BE367" s="6">
        <f t="shared" si="4814"/>
        <v>11255.166666666639</v>
      </c>
      <c r="BF367" s="20"/>
      <c r="BG367" s="6">
        <f t="shared" ref="BG367:BI367" si="4815">BG366+(365/12)</f>
        <v>11255.166666666639</v>
      </c>
      <c r="BH367" s="20"/>
      <c r="BI367" s="6">
        <f t="shared" si="4815"/>
        <v>11255.166666666639</v>
      </c>
      <c r="BJ367" s="20"/>
      <c r="BK367" s="6">
        <f t="shared" ref="BK367:BM367" si="4816">BK366+(365/12)</f>
        <v>11255.166666666639</v>
      </c>
      <c r="BL367" s="20"/>
      <c r="BM367" s="6">
        <f t="shared" si="4816"/>
        <v>11255.166666666639</v>
      </c>
      <c r="BN367" s="20"/>
      <c r="BO367" s="6">
        <f t="shared" ref="BO367:BQ367" si="4817">BO366+(365/12)</f>
        <v>11255.166666666639</v>
      </c>
      <c r="BP367" s="20"/>
      <c r="BQ367" s="6">
        <f t="shared" si="4817"/>
        <v>11255.166666666639</v>
      </c>
      <c r="BR367" s="20"/>
      <c r="BS367" s="6">
        <f t="shared" ref="BS367:BU367" si="4818">BS366+(365/12)</f>
        <v>11255.166666666639</v>
      </c>
      <c r="BT367" s="20"/>
      <c r="BU367" s="6">
        <f t="shared" si="4818"/>
        <v>11255.166666666639</v>
      </c>
      <c r="BV367" s="20"/>
      <c r="BW367" s="6">
        <f t="shared" si="4269"/>
        <v>11255.166666666639</v>
      </c>
      <c r="BX367" s="20"/>
      <c r="BY367" s="82">
        <f t="shared" si="4269"/>
        <v>11255.166666666639</v>
      </c>
      <c r="BZ367" s="20">
        <f>value*(1+appr)^(A367-1)-C367-IF((A367-1)&lt;=penaltyy,sqft*pamt,0)</f>
        <v>87247011.34443222</v>
      </c>
      <c r="CA367" s="4"/>
    </row>
    <row r="368" spans="1:79">
      <c r="C368" s="5"/>
      <c r="D368" s="5"/>
      <c r="E368" s="5"/>
      <c r="F368" s="5"/>
      <c r="G368" s="11"/>
      <c r="H368" s="11"/>
      <c r="J368" s="11"/>
      <c r="K368" s="15"/>
      <c r="L368" s="15"/>
      <c r="M368" s="16"/>
      <c r="N368" s="15"/>
      <c r="Q368" s="11"/>
    </row>
    <row r="369" spans="3:17">
      <c r="C369" s="5"/>
      <c r="D369" s="5"/>
      <c r="E369" s="5"/>
      <c r="F369" s="5"/>
      <c r="G369" s="11"/>
      <c r="H369" s="11"/>
      <c r="J369" s="11"/>
      <c r="K369" s="15"/>
      <c r="L369" s="15"/>
      <c r="M369" s="16"/>
      <c r="N369" s="15"/>
      <c r="Q369" s="11"/>
    </row>
    <row r="370" spans="3:17">
      <c r="C370" s="5"/>
      <c r="D370" s="5"/>
      <c r="E370" s="5"/>
      <c r="F370" s="5"/>
      <c r="G370" s="11"/>
      <c r="H370" s="11"/>
      <c r="J370" s="11"/>
      <c r="K370" s="15"/>
      <c r="L370" s="15"/>
      <c r="M370" s="16"/>
      <c r="N370" s="15"/>
      <c r="Q370" s="11"/>
    </row>
    <row r="371" spans="3:17">
      <c r="C371" s="5"/>
      <c r="D371" s="5"/>
      <c r="E371" s="5"/>
      <c r="F371" s="5"/>
      <c r="G371" s="11"/>
      <c r="H371" s="11"/>
      <c r="J371" s="11"/>
      <c r="K371" s="15"/>
      <c r="L371" s="15"/>
      <c r="M371" s="16"/>
      <c r="N371" s="15"/>
      <c r="Q371" s="11"/>
    </row>
    <row r="372" spans="3:17">
      <c r="C372" s="5"/>
      <c r="D372" s="5"/>
      <c r="E372" s="5"/>
      <c r="F372" s="5"/>
      <c r="G372" s="11"/>
      <c r="H372" s="11"/>
      <c r="J372" s="11"/>
      <c r="K372" s="15"/>
      <c r="L372" s="15"/>
      <c r="M372" s="16"/>
      <c r="N372" s="15"/>
      <c r="Q372" s="11"/>
    </row>
    <row r="373" spans="3:17">
      <c r="C373" s="5"/>
      <c r="D373" s="5"/>
      <c r="E373" s="5"/>
      <c r="F373" s="5"/>
      <c r="G373" s="11"/>
      <c r="H373" s="11"/>
      <c r="J373" s="11"/>
      <c r="K373" s="15"/>
      <c r="L373" s="15"/>
      <c r="M373" s="16"/>
      <c r="N373" s="15"/>
      <c r="Q37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2"/>
  <sheetViews>
    <sheetView zoomScale="70" zoomScaleNormal="70" workbookViewId="0">
      <selection activeCell="D7" sqref="D7"/>
    </sheetView>
  </sheetViews>
  <sheetFormatPr defaultRowHeight="14.4"/>
  <cols>
    <col min="1" max="1" width="4.6640625" style="6" bestFit="1" customWidth="1"/>
    <col min="2" max="2" width="6.44140625" style="6" bestFit="1" customWidth="1"/>
    <col min="3" max="3" width="8.88671875" style="6" bestFit="1" customWidth="1"/>
    <col min="4" max="4" width="8.77734375" style="6" bestFit="1" customWidth="1"/>
    <col min="5" max="5" width="10" style="6" customWidth="1"/>
    <col min="6" max="6" width="1.109375" style="6" customWidth="1"/>
    <col min="7" max="16384" width="8.88671875" style="6"/>
  </cols>
  <sheetData>
    <row r="1" spans="1:6">
      <c r="A1"/>
      <c r="B1"/>
      <c r="D1" s="7" t="s">
        <v>46</v>
      </c>
      <c r="E1" s="1" t="s">
        <v>45</v>
      </c>
      <c r="F1" s="4"/>
    </row>
    <row r="2" spans="1:6">
      <c r="A2" t="s">
        <v>25</v>
      </c>
      <c r="B2" s="1" t="s">
        <v>9</v>
      </c>
      <c r="C2" s="7"/>
      <c r="D2" s="7" t="s">
        <v>47</v>
      </c>
      <c r="E2" s="1" t="s">
        <v>13</v>
      </c>
      <c r="F2" s="4"/>
    </row>
    <row r="3" spans="1:6">
      <c r="A3"/>
      <c r="B3" s="1"/>
      <c r="C3" s="7"/>
      <c r="D3" s="7" t="s">
        <v>48</v>
      </c>
      <c r="E3" s="1"/>
      <c r="F3" s="4"/>
    </row>
    <row r="4" spans="1:6" ht="7.2" customHeight="1">
      <c r="A4" s="4"/>
      <c r="B4" s="4"/>
      <c r="C4" s="4"/>
      <c r="D4" s="4"/>
      <c r="E4" s="4"/>
      <c r="F4" s="4"/>
    </row>
    <row r="5" spans="1:6">
      <c r="A5" s="1"/>
      <c r="B5" s="1">
        <v>0</v>
      </c>
      <c r="C5" s="7"/>
      <c r="D5" s="7"/>
      <c r="E5" s="1"/>
      <c r="F5" s="4"/>
    </row>
    <row r="6" spans="1:6">
      <c r="A6" s="18">
        <f>IF(INT(B5/12)-(B5/12)=0,INT(B5/12)+1,"")</f>
        <v>1</v>
      </c>
      <c r="B6" s="18">
        <f>B5+1</f>
        <v>1</v>
      </c>
      <c r="C6" s="6">
        <v>1</v>
      </c>
      <c r="D6" s="16">
        <f t="shared" ref="D6:D17" si="0">IF(C6&lt;=occp1,rent1,0)</f>
        <v>25000</v>
      </c>
      <c r="E6" s="22">
        <f t="shared" ref="E6:E17" si="1">rent1</f>
        <v>25000</v>
      </c>
      <c r="F6" s="4"/>
    </row>
    <row r="7" spans="1:6">
      <c r="A7" s="1" t="str">
        <f t="shared" ref="A7:A70" si="2">IF(INT(B6/12)-(B6/12)=0,INT(B6/12)+1,"")</f>
        <v/>
      </c>
      <c r="B7" s="1">
        <f t="shared" ref="B7:B70" si="3">B6+1</f>
        <v>2</v>
      </c>
      <c r="C7" s="6">
        <v>2</v>
      </c>
      <c r="D7" s="16">
        <f t="shared" si="0"/>
        <v>25000</v>
      </c>
      <c r="E7" s="22">
        <f t="shared" si="1"/>
        <v>25000</v>
      </c>
      <c r="F7" s="4"/>
    </row>
    <row r="8" spans="1:6">
      <c r="A8" s="1" t="str">
        <f t="shared" si="2"/>
        <v/>
      </c>
      <c r="B8" s="1">
        <f t="shared" si="3"/>
        <v>3</v>
      </c>
      <c r="C8" s="6">
        <v>3</v>
      </c>
      <c r="D8" s="16">
        <f t="shared" si="0"/>
        <v>25000</v>
      </c>
      <c r="E8" s="22">
        <f t="shared" si="1"/>
        <v>25000</v>
      </c>
      <c r="F8" s="4"/>
    </row>
    <row r="9" spans="1:6">
      <c r="A9" s="1" t="str">
        <f t="shared" si="2"/>
        <v/>
      </c>
      <c r="B9" s="1">
        <f t="shared" si="3"/>
        <v>4</v>
      </c>
      <c r="C9" s="6">
        <v>4</v>
      </c>
      <c r="D9" s="16">
        <f t="shared" si="0"/>
        <v>25000</v>
      </c>
      <c r="E9" s="22">
        <f t="shared" si="1"/>
        <v>25000</v>
      </c>
      <c r="F9" s="4"/>
    </row>
    <row r="10" spans="1:6">
      <c r="A10" s="1" t="str">
        <f t="shared" si="2"/>
        <v/>
      </c>
      <c r="B10" s="1">
        <f t="shared" si="3"/>
        <v>5</v>
      </c>
      <c r="C10" s="6">
        <v>5</v>
      </c>
      <c r="D10" s="16">
        <f t="shared" si="0"/>
        <v>25000</v>
      </c>
      <c r="E10" s="22">
        <f t="shared" si="1"/>
        <v>25000</v>
      </c>
      <c r="F10" s="4"/>
    </row>
    <row r="11" spans="1:6">
      <c r="A11" s="1" t="str">
        <f t="shared" si="2"/>
        <v/>
      </c>
      <c r="B11" s="1">
        <f t="shared" si="3"/>
        <v>6</v>
      </c>
      <c r="C11" s="6">
        <v>6</v>
      </c>
      <c r="D11" s="16">
        <f t="shared" si="0"/>
        <v>0</v>
      </c>
      <c r="E11" s="22">
        <f t="shared" si="1"/>
        <v>25000</v>
      </c>
      <c r="F11" s="4"/>
    </row>
    <row r="12" spans="1:6">
      <c r="A12" s="1" t="str">
        <f t="shared" si="2"/>
        <v/>
      </c>
      <c r="B12" s="1">
        <f t="shared" si="3"/>
        <v>7</v>
      </c>
      <c r="C12" s="6">
        <v>7</v>
      </c>
      <c r="D12" s="16">
        <f t="shared" si="0"/>
        <v>0</v>
      </c>
      <c r="E12" s="22">
        <f t="shared" si="1"/>
        <v>25000</v>
      </c>
      <c r="F12" s="4"/>
    </row>
    <row r="13" spans="1:6">
      <c r="A13" s="1" t="str">
        <f t="shared" si="2"/>
        <v/>
      </c>
      <c r="B13" s="1">
        <f t="shared" si="3"/>
        <v>8</v>
      </c>
      <c r="C13" s="6">
        <v>8</v>
      </c>
      <c r="D13" s="16">
        <f t="shared" si="0"/>
        <v>0</v>
      </c>
      <c r="E13" s="22">
        <f t="shared" si="1"/>
        <v>25000</v>
      </c>
      <c r="F13" s="4"/>
    </row>
    <row r="14" spans="1:6">
      <c r="A14" s="1" t="str">
        <f t="shared" si="2"/>
        <v/>
      </c>
      <c r="B14" s="1">
        <f t="shared" si="3"/>
        <v>9</v>
      </c>
      <c r="C14" s="6">
        <v>9</v>
      </c>
      <c r="D14" s="16">
        <f t="shared" si="0"/>
        <v>0</v>
      </c>
      <c r="E14" s="22">
        <f t="shared" si="1"/>
        <v>25000</v>
      </c>
      <c r="F14" s="4"/>
    </row>
    <row r="15" spans="1:6">
      <c r="A15" s="1" t="str">
        <f t="shared" si="2"/>
        <v/>
      </c>
      <c r="B15" s="1">
        <f t="shared" si="3"/>
        <v>10</v>
      </c>
      <c r="C15" s="6">
        <v>10</v>
      </c>
      <c r="D15" s="16">
        <f t="shared" si="0"/>
        <v>0</v>
      </c>
      <c r="E15" s="22">
        <f t="shared" si="1"/>
        <v>25000</v>
      </c>
      <c r="F15" s="4"/>
    </row>
    <row r="16" spans="1:6">
      <c r="A16" s="1" t="str">
        <f t="shared" si="2"/>
        <v/>
      </c>
      <c r="B16" s="1">
        <f t="shared" si="3"/>
        <v>11</v>
      </c>
      <c r="C16" s="6">
        <v>11</v>
      </c>
      <c r="D16" s="16">
        <f t="shared" si="0"/>
        <v>0</v>
      </c>
      <c r="E16" s="22">
        <f t="shared" si="1"/>
        <v>25000</v>
      </c>
      <c r="F16" s="4"/>
    </row>
    <row r="17" spans="1:6">
      <c r="A17" s="1" t="str">
        <f t="shared" si="2"/>
        <v/>
      </c>
      <c r="B17" s="1">
        <f t="shared" si="3"/>
        <v>12</v>
      </c>
      <c r="C17" s="6">
        <v>12</v>
      </c>
      <c r="D17" s="16">
        <f t="shared" si="0"/>
        <v>0</v>
      </c>
      <c r="E17" s="22">
        <f t="shared" si="1"/>
        <v>25000</v>
      </c>
      <c r="F17" s="4"/>
    </row>
    <row r="18" spans="1:6">
      <c r="A18" s="18">
        <f t="shared" si="2"/>
        <v>2</v>
      </c>
      <c r="B18" s="18">
        <f t="shared" si="3"/>
        <v>13</v>
      </c>
      <c r="C18" s="6">
        <v>1</v>
      </c>
      <c r="D18" s="16">
        <f t="shared" ref="D18:D29" si="4">IF(C18&lt;=occp2,rent2,0)</f>
        <v>25000</v>
      </c>
      <c r="E18" s="22">
        <f t="shared" ref="E18:E29" si="5">rent2</f>
        <v>25000</v>
      </c>
      <c r="F18" s="4"/>
    </row>
    <row r="19" spans="1:6">
      <c r="A19" s="1" t="str">
        <f t="shared" si="2"/>
        <v/>
      </c>
      <c r="B19" s="1">
        <f t="shared" si="3"/>
        <v>14</v>
      </c>
      <c r="C19" s="6">
        <v>2</v>
      </c>
      <c r="D19" s="16">
        <f t="shared" si="4"/>
        <v>25000</v>
      </c>
      <c r="E19" s="22">
        <f t="shared" si="5"/>
        <v>25000</v>
      </c>
      <c r="F19" s="4"/>
    </row>
    <row r="20" spans="1:6">
      <c r="A20" s="1" t="str">
        <f t="shared" si="2"/>
        <v/>
      </c>
      <c r="B20" s="1">
        <f t="shared" si="3"/>
        <v>15</v>
      </c>
      <c r="C20" s="6">
        <v>3</v>
      </c>
      <c r="D20" s="16">
        <f t="shared" si="4"/>
        <v>25000</v>
      </c>
      <c r="E20" s="22">
        <f t="shared" si="5"/>
        <v>25000</v>
      </c>
      <c r="F20" s="4"/>
    </row>
    <row r="21" spans="1:6">
      <c r="A21" s="1" t="str">
        <f t="shared" si="2"/>
        <v/>
      </c>
      <c r="B21" s="1">
        <f t="shared" si="3"/>
        <v>16</v>
      </c>
      <c r="C21" s="6">
        <v>4</v>
      </c>
      <c r="D21" s="16">
        <f t="shared" si="4"/>
        <v>25000</v>
      </c>
      <c r="E21" s="22">
        <f t="shared" si="5"/>
        <v>25000</v>
      </c>
      <c r="F21" s="4"/>
    </row>
    <row r="22" spans="1:6">
      <c r="A22" s="1" t="str">
        <f t="shared" si="2"/>
        <v/>
      </c>
      <c r="B22" s="1">
        <f t="shared" si="3"/>
        <v>17</v>
      </c>
      <c r="C22" s="6">
        <v>5</v>
      </c>
      <c r="D22" s="16">
        <f t="shared" si="4"/>
        <v>0</v>
      </c>
      <c r="E22" s="22">
        <f t="shared" si="5"/>
        <v>25000</v>
      </c>
      <c r="F22" s="4"/>
    </row>
    <row r="23" spans="1:6">
      <c r="A23" s="1" t="str">
        <f t="shared" si="2"/>
        <v/>
      </c>
      <c r="B23" s="1">
        <f t="shared" si="3"/>
        <v>18</v>
      </c>
      <c r="C23" s="6">
        <v>6</v>
      </c>
      <c r="D23" s="16">
        <f t="shared" si="4"/>
        <v>0</v>
      </c>
      <c r="E23" s="22">
        <f t="shared" si="5"/>
        <v>25000</v>
      </c>
      <c r="F23" s="4"/>
    </row>
    <row r="24" spans="1:6">
      <c r="A24" s="1" t="str">
        <f t="shared" si="2"/>
        <v/>
      </c>
      <c r="B24" s="1">
        <f t="shared" si="3"/>
        <v>19</v>
      </c>
      <c r="C24" s="6">
        <v>7</v>
      </c>
      <c r="D24" s="16">
        <f t="shared" si="4"/>
        <v>0</v>
      </c>
      <c r="E24" s="22">
        <f t="shared" si="5"/>
        <v>25000</v>
      </c>
      <c r="F24" s="4"/>
    </row>
    <row r="25" spans="1:6">
      <c r="A25" s="1" t="str">
        <f t="shared" si="2"/>
        <v/>
      </c>
      <c r="B25" s="1">
        <f t="shared" si="3"/>
        <v>20</v>
      </c>
      <c r="C25" s="6">
        <v>8</v>
      </c>
      <c r="D25" s="16">
        <f t="shared" si="4"/>
        <v>0</v>
      </c>
      <c r="E25" s="22">
        <f t="shared" si="5"/>
        <v>25000</v>
      </c>
      <c r="F25" s="4"/>
    </row>
    <row r="26" spans="1:6">
      <c r="A26" s="1" t="str">
        <f t="shared" si="2"/>
        <v/>
      </c>
      <c r="B26" s="1">
        <f t="shared" si="3"/>
        <v>21</v>
      </c>
      <c r="C26" s="6">
        <v>9</v>
      </c>
      <c r="D26" s="16">
        <f t="shared" si="4"/>
        <v>0</v>
      </c>
      <c r="E26" s="22">
        <f t="shared" si="5"/>
        <v>25000</v>
      </c>
      <c r="F26" s="4"/>
    </row>
    <row r="27" spans="1:6">
      <c r="A27" s="1" t="str">
        <f t="shared" si="2"/>
        <v/>
      </c>
      <c r="B27" s="1">
        <f t="shared" si="3"/>
        <v>22</v>
      </c>
      <c r="C27" s="6">
        <v>10</v>
      </c>
      <c r="D27" s="16">
        <f t="shared" si="4"/>
        <v>0</v>
      </c>
      <c r="E27" s="22">
        <f t="shared" si="5"/>
        <v>25000</v>
      </c>
      <c r="F27" s="4"/>
    </row>
    <row r="28" spans="1:6">
      <c r="A28" s="1" t="str">
        <f t="shared" si="2"/>
        <v/>
      </c>
      <c r="B28" s="1">
        <f t="shared" si="3"/>
        <v>23</v>
      </c>
      <c r="C28" s="6">
        <v>11</v>
      </c>
      <c r="D28" s="16">
        <f t="shared" si="4"/>
        <v>0</v>
      </c>
      <c r="E28" s="22">
        <f t="shared" si="5"/>
        <v>25000</v>
      </c>
      <c r="F28" s="4"/>
    </row>
    <row r="29" spans="1:6">
      <c r="A29" s="1" t="str">
        <f t="shared" si="2"/>
        <v/>
      </c>
      <c r="B29" s="1">
        <f t="shared" si="3"/>
        <v>24</v>
      </c>
      <c r="C29" s="6">
        <v>12</v>
      </c>
      <c r="D29" s="16">
        <f t="shared" si="4"/>
        <v>0</v>
      </c>
      <c r="E29" s="22">
        <f t="shared" si="5"/>
        <v>25000</v>
      </c>
      <c r="F29" s="4"/>
    </row>
    <row r="30" spans="1:6">
      <c r="A30" s="18">
        <f t="shared" si="2"/>
        <v>3</v>
      </c>
      <c r="B30" s="18">
        <f t="shared" si="3"/>
        <v>25</v>
      </c>
      <c r="C30" s="6">
        <v>1</v>
      </c>
      <c r="D30" s="16">
        <f t="shared" ref="D30:D41" si="6">IF(C30&lt;=occp3,rent3,0)</f>
        <v>27000</v>
      </c>
      <c r="E30" s="22">
        <f t="shared" ref="E30:E41" si="7">rent3</f>
        <v>27000</v>
      </c>
      <c r="F30" s="4"/>
    </row>
    <row r="31" spans="1:6">
      <c r="A31" s="1" t="str">
        <f t="shared" si="2"/>
        <v/>
      </c>
      <c r="B31" s="1">
        <f t="shared" si="3"/>
        <v>26</v>
      </c>
      <c r="C31" s="6">
        <v>2</v>
      </c>
      <c r="D31" s="16">
        <f t="shared" si="6"/>
        <v>27000</v>
      </c>
      <c r="E31" s="22">
        <f t="shared" si="7"/>
        <v>27000</v>
      </c>
      <c r="F31" s="4"/>
    </row>
    <row r="32" spans="1:6">
      <c r="A32" s="1" t="str">
        <f t="shared" si="2"/>
        <v/>
      </c>
      <c r="B32" s="1">
        <f t="shared" si="3"/>
        <v>27</v>
      </c>
      <c r="C32" s="6">
        <v>3</v>
      </c>
      <c r="D32" s="16">
        <f t="shared" si="6"/>
        <v>27000</v>
      </c>
      <c r="E32" s="22">
        <f t="shared" si="7"/>
        <v>27000</v>
      </c>
      <c r="F32" s="4"/>
    </row>
    <row r="33" spans="1:6">
      <c r="A33" s="1" t="str">
        <f t="shared" si="2"/>
        <v/>
      </c>
      <c r="B33" s="1">
        <f t="shared" si="3"/>
        <v>28</v>
      </c>
      <c r="C33" s="6">
        <v>4</v>
      </c>
      <c r="D33" s="16">
        <f t="shared" si="6"/>
        <v>27000</v>
      </c>
      <c r="E33" s="22">
        <f t="shared" si="7"/>
        <v>27000</v>
      </c>
      <c r="F33" s="4"/>
    </row>
    <row r="34" spans="1:6">
      <c r="A34" s="1" t="str">
        <f t="shared" si="2"/>
        <v/>
      </c>
      <c r="B34" s="1">
        <f t="shared" si="3"/>
        <v>29</v>
      </c>
      <c r="C34" s="6">
        <v>5</v>
      </c>
      <c r="D34" s="16">
        <f t="shared" si="6"/>
        <v>27000</v>
      </c>
      <c r="E34" s="22">
        <f t="shared" si="7"/>
        <v>27000</v>
      </c>
      <c r="F34" s="4"/>
    </row>
    <row r="35" spans="1:6">
      <c r="A35" s="1" t="str">
        <f t="shared" si="2"/>
        <v/>
      </c>
      <c r="B35" s="1">
        <f t="shared" si="3"/>
        <v>30</v>
      </c>
      <c r="C35" s="6">
        <v>6</v>
      </c>
      <c r="D35" s="16">
        <f t="shared" si="6"/>
        <v>27000</v>
      </c>
      <c r="E35" s="22">
        <f t="shared" si="7"/>
        <v>27000</v>
      </c>
      <c r="F35" s="4"/>
    </row>
    <row r="36" spans="1:6">
      <c r="A36" s="1" t="str">
        <f t="shared" si="2"/>
        <v/>
      </c>
      <c r="B36" s="1">
        <f t="shared" si="3"/>
        <v>31</v>
      </c>
      <c r="C36" s="6">
        <v>7</v>
      </c>
      <c r="D36" s="16">
        <f t="shared" si="6"/>
        <v>27000</v>
      </c>
      <c r="E36" s="22">
        <f t="shared" si="7"/>
        <v>27000</v>
      </c>
      <c r="F36" s="4"/>
    </row>
    <row r="37" spans="1:6">
      <c r="A37" s="1" t="str">
        <f t="shared" si="2"/>
        <v/>
      </c>
      <c r="B37" s="1">
        <f t="shared" si="3"/>
        <v>32</v>
      </c>
      <c r="C37" s="6">
        <v>8</v>
      </c>
      <c r="D37" s="16">
        <f t="shared" si="6"/>
        <v>27000</v>
      </c>
      <c r="E37" s="22">
        <f t="shared" si="7"/>
        <v>27000</v>
      </c>
      <c r="F37" s="4"/>
    </row>
    <row r="38" spans="1:6">
      <c r="A38" s="1" t="str">
        <f t="shared" si="2"/>
        <v/>
      </c>
      <c r="B38" s="1">
        <f t="shared" si="3"/>
        <v>33</v>
      </c>
      <c r="C38" s="6">
        <v>9</v>
      </c>
      <c r="D38" s="16">
        <f t="shared" si="6"/>
        <v>27000</v>
      </c>
      <c r="E38" s="22">
        <f t="shared" si="7"/>
        <v>27000</v>
      </c>
      <c r="F38" s="4"/>
    </row>
    <row r="39" spans="1:6">
      <c r="A39" s="1" t="str">
        <f t="shared" si="2"/>
        <v/>
      </c>
      <c r="B39" s="1">
        <f t="shared" si="3"/>
        <v>34</v>
      </c>
      <c r="C39" s="6">
        <v>10</v>
      </c>
      <c r="D39" s="16">
        <f t="shared" si="6"/>
        <v>27000</v>
      </c>
      <c r="E39" s="22">
        <f t="shared" si="7"/>
        <v>27000</v>
      </c>
      <c r="F39" s="4"/>
    </row>
    <row r="40" spans="1:6">
      <c r="A40" s="1" t="str">
        <f t="shared" si="2"/>
        <v/>
      </c>
      <c r="B40" s="1">
        <f t="shared" si="3"/>
        <v>35</v>
      </c>
      <c r="C40" s="6">
        <v>11</v>
      </c>
      <c r="D40" s="16">
        <f t="shared" si="6"/>
        <v>27000</v>
      </c>
      <c r="E40" s="22">
        <f t="shared" si="7"/>
        <v>27000</v>
      </c>
      <c r="F40" s="4"/>
    </row>
    <row r="41" spans="1:6">
      <c r="A41" s="1" t="str">
        <f t="shared" si="2"/>
        <v/>
      </c>
      <c r="B41" s="1">
        <f t="shared" si="3"/>
        <v>36</v>
      </c>
      <c r="C41" s="6">
        <v>12</v>
      </c>
      <c r="D41" s="16">
        <f t="shared" si="6"/>
        <v>27000</v>
      </c>
      <c r="E41" s="22">
        <f t="shared" si="7"/>
        <v>27000</v>
      </c>
      <c r="F41" s="4"/>
    </row>
    <row r="42" spans="1:6">
      <c r="A42" s="18">
        <f t="shared" si="2"/>
        <v>4</v>
      </c>
      <c r="B42" s="18">
        <f t="shared" si="3"/>
        <v>37</v>
      </c>
      <c r="C42" s="6">
        <v>1</v>
      </c>
      <c r="D42" s="16">
        <f t="shared" ref="D42:D53" si="8">IF(C42&lt;=occp4,rent4,0)</f>
        <v>25000</v>
      </c>
      <c r="E42" s="22">
        <f t="shared" ref="E42:E53" si="9">rent4</f>
        <v>25000</v>
      </c>
      <c r="F42" s="4"/>
    </row>
    <row r="43" spans="1:6">
      <c r="A43" s="1" t="str">
        <f t="shared" si="2"/>
        <v/>
      </c>
      <c r="B43" s="1">
        <f t="shared" si="3"/>
        <v>38</v>
      </c>
      <c r="C43" s="6">
        <v>2</v>
      </c>
      <c r="D43" s="16">
        <f t="shared" si="8"/>
        <v>25000</v>
      </c>
      <c r="E43" s="22">
        <f t="shared" si="9"/>
        <v>25000</v>
      </c>
      <c r="F43" s="4"/>
    </row>
    <row r="44" spans="1:6">
      <c r="A44" s="1" t="str">
        <f t="shared" si="2"/>
        <v/>
      </c>
      <c r="B44" s="1">
        <f t="shared" si="3"/>
        <v>39</v>
      </c>
      <c r="C44" s="6">
        <v>3</v>
      </c>
      <c r="D44" s="16">
        <f t="shared" si="8"/>
        <v>25000</v>
      </c>
      <c r="E44" s="22">
        <f t="shared" si="9"/>
        <v>25000</v>
      </c>
      <c r="F44" s="4"/>
    </row>
    <row r="45" spans="1:6">
      <c r="A45" s="1" t="str">
        <f t="shared" si="2"/>
        <v/>
      </c>
      <c r="B45" s="1">
        <f t="shared" si="3"/>
        <v>40</v>
      </c>
      <c r="C45" s="6">
        <v>4</v>
      </c>
      <c r="D45" s="16">
        <f t="shared" si="8"/>
        <v>25000</v>
      </c>
      <c r="E45" s="22">
        <f t="shared" si="9"/>
        <v>25000</v>
      </c>
      <c r="F45" s="4"/>
    </row>
    <row r="46" spans="1:6">
      <c r="A46" s="1" t="str">
        <f t="shared" si="2"/>
        <v/>
      </c>
      <c r="B46" s="1">
        <f t="shared" si="3"/>
        <v>41</v>
      </c>
      <c r="C46" s="6">
        <v>5</v>
      </c>
      <c r="D46" s="16">
        <f t="shared" si="8"/>
        <v>25000</v>
      </c>
      <c r="E46" s="22">
        <f t="shared" si="9"/>
        <v>25000</v>
      </c>
      <c r="F46" s="4"/>
    </row>
    <row r="47" spans="1:6">
      <c r="A47" s="1" t="str">
        <f t="shared" si="2"/>
        <v/>
      </c>
      <c r="B47" s="1">
        <f t="shared" si="3"/>
        <v>42</v>
      </c>
      <c r="C47" s="6">
        <v>6</v>
      </c>
      <c r="D47" s="16">
        <f t="shared" si="8"/>
        <v>25000</v>
      </c>
      <c r="E47" s="22">
        <f t="shared" si="9"/>
        <v>25000</v>
      </c>
      <c r="F47" s="4"/>
    </row>
    <row r="48" spans="1:6">
      <c r="A48" s="1" t="str">
        <f t="shared" si="2"/>
        <v/>
      </c>
      <c r="B48" s="1">
        <f t="shared" si="3"/>
        <v>43</v>
      </c>
      <c r="C48" s="6">
        <v>7</v>
      </c>
      <c r="D48" s="16">
        <f t="shared" si="8"/>
        <v>0</v>
      </c>
      <c r="E48" s="22">
        <f t="shared" si="9"/>
        <v>25000</v>
      </c>
      <c r="F48" s="4"/>
    </row>
    <row r="49" spans="1:6">
      <c r="A49" s="1" t="str">
        <f t="shared" si="2"/>
        <v/>
      </c>
      <c r="B49" s="1">
        <f t="shared" si="3"/>
        <v>44</v>
      </c>
      <c r="C49" s="6">
        <v>8</v>
      </c>
      <c r="D49" s="16">
        <f t="shared" si="8"/>
        <v>0</v>
      </c>
      <c r="E49" s="22">
        <f t="shared" si="9"/>
        <v>25000</v>
      </c>
      <c r="F49" s="4"/>
    </row>
    <row r="50" spans="1:6">
      <c r="A50" s="1" t="str">
        <f t="shared" si="2"/>
        <v/>
      </c>
      <c r="B50" s="1">
        <f t="shared" si="3"/>
        <v>45</v>
      </c>
      <c r="C50" s="6">
        <v>9</v>
      </c>
      <c r="D50" s="16">
        <f t="shared" si="8"/>
        <v>0</v>
      </c>
      <c r="E50" s="22">
        <f t="shared" si="9"/>
        <v>25000</v>
      </c>
      <c r="F50" s="4"/>
    </row>
    <row r="51" spans="1:6">
      <c r="A51" s="1" t="str">
        <f t="shared" si="2"/>
        <v/>
      </c>
      <c r="B51" s="1">
        <f t="shared" si="3"/>
        <v>46</v>
      </c>
      <c r="C51" s="6">
        <v>10</v>
      </c>
      <c r="D51" s="16">
        <f t="shared" si="8"/>
        <v>0</v>
      </c>
      <c r="E51" s="22">
        <f t="shared" si="9"/>
        <v>25000</v>
      </c>
      <c r="F51" s="4"/>
    </row>
    <row r="52" spans="1:6">
      <c r="A52" s="1" t="str">
        <f t="shared" si="2"/>
        <v/>
      </c>
      <c r="B52" s="1">
        <f t="shared" si="3"/>
        <v>47</v>
      </c>
      <c r="C52" s="6">
        <v>11</v>
      </c>
      <c r="D52" s="16">
        <f t="shared" si="8"/>
        <v>0</v>
      </c>
      <c r="E52" s="22">
        <f t="shared" si="9"/>
        <v>25000</v>
      </c>
      <c r="F52" s="4"/>
    </row>
    <row r="53" spans="1:6">
      <c r="A53" s="1" t="str">
        <f t="shared" si="2"/>
        <v/>
      </c>
      <c r="B53" s="1">
        <f t="shared" si="3"/>
        <v>48</v>
      </c>
      <c r="C53" s="6">
        <v>12</v>
      </c>
      <c r="D53" s="16">
        <f t="shared" si="8"/>
        <v>0</v>
      </c>
      <c r="E53" s="22">
        <f t="shared" si="9"/>
        <v>25000</v>
      </c>
      <c r="F53" s="4"/>
    </row>
    <row r="54" spans="1:6">
      <c r="A54" s="18">
        <f t="shared" si="2"/>
        <v>5</v>
      </c>
      <c r="B54" s="18">
        <f t="shared" si="3"/>
        <v>49</v>
      </c>
      <c r="C54" s="6">
        <v>1</v>
      </c>
      <c r="D54" s="16">
        <f t="shared" ref="D54:D65" si="10">IF(C54&lt;=occp5,rent5,0)</f>
        <v>30000</v>
      </c>
      <c r="E54" s="22">
        <f t="shared" ref="E54:E65" si="11">rent5</f>
        <v>30000</v>
      </c>
      <c r="F54" s="4"/>
    </row>
    <row r="55" spans="1:6">
      <c r="A55" s="1" t="str">
        <f t="shared" si="2"/>
        <v/>
      </c>
      <c r="B55" s="1">
        <f t="shared" si="3"/>
        <v>50</v>
      </c>
      <c r="C55" s="6">
        <v>2</v>
      </c>
      <c r="D55" s="16">
        <f t="shared" si="10"/>
        <v>30000</v>
      </c>
      <c r="E55" s="22">
        <f t="shared" si="11"/>
        <v>30000</v>
      </c>
      <c r="F55" s="4"/>
    </row>
    <row r="56" spans="1:6">
      <c r="A56" s="1" t="str">
        <f t="shared" si="2"/>
        <v/>
      </c>
      <c r="B56" s="1">
        <f t="shared" si="3"/>
        <v>51</v>
      </c>
      <c r="C56" s="6">
        <v>3</v>
      </c>
      <c r="D56" s="16">
        <f t="shared" si="10"/>
        <v>30000</v>
      </c>
      <c r="E56" s="22">
        <f t="shared" si="11"/>
        <v>30000</v>
      </c>
      <c r="F56" s="4"/>
    </row>
    <row r="57" spans="1:6">
      <c r="A57" s="1" t="str">
        <f t="shared" si="2"/>
        <v/>
      </c>
      <c r="B57" s="1">
        <f t="shared" si="3"/>
        <v>52</v>
      </c>
      <c r="C57" s="6">
        <v>4</v>
      </c>
      <c r="D57" s="16">
        <f t="shared" si="10"/>
        <v>30000</v>
      </c>
      <c r="E57" s="22">
        <f t="shared" si="11"/>
        <v>30000</v>
      </c>
      <c r="F57" s="4"/>
    </row>
    <row r="58" spans="1:6">
      <c r="A58" s="1" t="str">
        <f t="shared" si="2"/>
        <v/>
      </c>
      <c r="B58" s="1">
        <f t="shared" si="3"/>
        <v>53</v>
      </c>
      <c r="C58" s="6">
        <v>5</v>
      </c>
      <c r="D58" s="16">
        <f t="shared" si="10"/>
        <v>30000</v>
      </c>
      <c r="E58" s="22">
        <f t="shared" si="11"/>
        <v>30000</v>
      </c>
      <c r="F58" s="4"/>
    </row>
    <row r="59" spans="1:6">
      <c r="A59" s="1" t="str">
        <f t="shared" si="2"/>
        <v/>
      </c>
      <c r="B59" s="1">
        <f t="shared" si="3"/>
        <v>54</v>
      </c>
      <c r="C59" s="6">
        <v>6</v>
      </c>
      <c r="D59" s="16">
        <f t="shared" si="10"/>
        <v>0</v>
      </c>
      <c r="E59" s="22">
        <f t="shared" si="11"/>
        <v>30000</v>
      </c>
      <c r="F59" s="4"/>
    </row>
    <row r="60" spans="1:6">
      <c r="A60" s="1" t="str">
        <f t="shared" si="2"/>
        <v/>
      </c>
      <c r="B60" s="1">
        <f t="shared" si="3"/>
        <v>55</v>
      </c>
      <c r="C60" s="6">
        <v>7</v>
      </c>
      <c r="D60" s="16">
        <f t="shared" si="10"/>
        <v>0</v>
      </c>
      <c r="E60" s="22">
        <f t="shared" si="11"/>
        <v>30000</v>
      </c>
      <c r="F60" s="4"/>
    </row>
    <row r="61" spans="1:6">
      <c r="A61" s="1" t="str">
        <f t="shared" si="2"/>
        <v/>
      </c>
      <c r="B61" s="1">
        <f t="shared" si="3"/>
        <v>56</v>
      </c>
      <c r="C61" s="6">
        <v>8</v>
      </c>
      <c r="D61" s="16">
        <f t="shared" si="10"/>
        <v>0</v>
      </c>
      <c r="E61" s="22">
        <f t="shared" si="11"/>
        <v>30000</v>
      </c>
      <c r="F61" s="4"/>
    </row>
    <row r="62" spans="1:6">
      <c r="A62" s="1" t="str">
        <f t="shared" si="2"/>
        <v/>
      </c>
      <c r="B62" s="1">
        <f t="shared" si="3"/>
        <v>57</v>
      </c>
      <c r="C62" s="6">
        <v>9</v>
      </c>
      <c r="D62" s="16">
        <f t="shared" si="10"/>
        <v>0</v>
      </c>
      <c r="E62" s="22">
        <f t="shared" si="11"/>
        <v>30000</v>
      </c>
      <c r="F62" s="4"/>
    </row>
    <row r="63" spans="1:6">
      <c r="A63" s="1" t="str">
        <f t="shared" si="2"/>
        <v/>
      </c>
      <c r="B63" s="1">
        <f t="shared" si="3"/>
        <v>58</v>
      </c>
      <c r="C63" s="6">
        <v>10</v>
      </c>
      <c r="D63" s="16">
        <f t="shared" si="10"/>
        <v>0</v>
      </c>
      <c r="E63" s="22">
        <f t="shared" si="11"/>
        <v>30000</v>
      </c>
      <c r="F63" s="4"/>
    </row>
    <row r="64" spans="1:6">
      <c r="A64" s="1" t="str">
        <f t="shared" si="2"/>
        <v/>
      </c>
      <c r="B64" s="1">
        <f t="shared" si="3"/>
        <v>59</v>
      </c>
      <c r="C64" s="6">
        <v>11</v>
      </c>
      <c r="D64" s="16">
        <f t="shared" si="10"/>
        <v>0</v>
      </c>
      <c r="E64" s="22">
        <f t="shared" si="11"/>
        <v>30000</v>
      </c>
      <c r="F64" s="4"/>
    </row>
    <row r="65" spans="1:6">
      <c r="A65" s="1" t="str">
        <f t="shared" si="2"/>
        <v/>
      </c>
      <c r="B65" s="1">
        <f t="shared" si="3"/>
        <v>60</v>
      </c>
      <c r="C65" s="6">
        <v>12</v>
      </c>
      <c r="D65" s="16">
        <f t="shared" si="10"/>
        <v>0</v>
      </c>
      <c r="E65" s="22">
        <f t="shared" si="11"/>
        <v>30000</v>
      </c>
      <c r="F65" s="4"/>
    </row>
    <row r="66" spans="1:6">
      <c r="A66" s="18">
        <f t="shared" si="2"/>
        <v>6</v>
      </c>
      <c r="B66" s="18">
        <f t="shared" si="3"/>
        <v>61</v>
      </c>
      <c r="C66" s="6">
        <v>1</v>
      </c>
      <c r="D66" s="16">
        <f t="shared" ref="D66:D77" si="12">IF(C66&lt;=occp6,rent6,0)</f>
        <v>31000</v>
      </c>
      <c r="E66" s="22">
        <f t="shared" ref="E66:E77" si="13">rent6</f>
        <v>31000</v>
      </c>
      <c r="F66" s="4"/>
    </row>
    <row r="67" spans="1:6">
      <c r="A67" s="1" t="str">
        <f t="shared" si="2"/>
        <v/>
      </c>
      <c r="B67" s="1">
        <f t="shared" si="3"/>
        <v>62</v>
      </c>
      <c r="C67" s="6">
        <v>2</v>
      </c>
      <c r="D67" s="16">
        <f t="shared" si="12"/>
        <v>31000</v>
      </c>
      <c r="E67" s="22">
        <f t="shared" si="13"/>
        <v>31000</v>
      </c>
      <c r="F67" s="4"/>
    </row>
    <row r="68" spans="1:6">
      <c r="A68" s="1" t="str">
        <f t="shared" si="2"/>
        <v/>
      </c>
      <c r="B68" s="1">
        <f t="shared" si="3"/>
        <v>63</v>
      </c>
      <c r="C68" s="6">
        <v>3</v>
      </c>
      <c r="D68" s="16">
        <f t="shared" si="12"/>
        <v>31000</v>
      </c>
      <c r="E68" s="22">
        <f t="shared" si="13"/>
        <v>31000</v>
      </c>
      <c r="F68" s="4"/>
    </row>
    <row r="69" spans="1:6">
      <c r="A69" s="1" t="str">
        <f t="shared" si="2"/>
        <v/>
      </c>
      <c r="B69" s="1">
        <f t="shared" si="3"/>
        <v>64</v>
      </c>
      <c r="C69" s="6">
        <v>4</v>
      </c>
      <c r="D69" s="16">
        <f t="shared" si="12"/>
        <v>31000</v>
      </c>
      <c r="E69" s="22">
        <f t="shared" si="13"/>
        <v>31000</v>
      </c>
      <c r="F69" s="4"/>
    </row>
    <row r="70" spans="1:6">
      <c r="A70" s="1" t="str">
        <f t="shared" si="2"/>
        <v/>
      </c>
      <c r="B70" s="1">
        <f t="shared" si="3"/>
        <v>65</v>
      </c>
      <c r="C70" s="6">
        <v>5</v>
      </c>
      <c r="D70" s="16">
        <f t="shared" si="12"/>
        <v>0</v>
      </c>
      <c r="E70" s="22">
        <f t="shared" si="13"/>
        <v>31000</v>
      </c>
      <c r="F70" s="4"/>
    </row>
    <row r="71" spans="1:6">
      <c r="A71" s="1" t="str">
        <f t="shared" ref="A71:A134" si="14">IF(INT(B70/12)-(B70/12)=0,INT(B70/12)+1,"")</f>
        <v/>
      </c>
      <c r="B71" s="1">
        <f t="shared" ref="B71:B134" si="15">B70+1</f>
        <v>66</v>
      </c>
      <c r="C71" s="6">
        <v>6</v>
      </c>
      <c r="D71" s="16">
        <f t="shared" si="12"/>
        <v>0</v>
      </c>
      <c r="E71" s="22">
        <f t="shared" si="13"/>
        <v>31000</v>
      </c>
      <c r="F71" s="4"/>
    </row>
    <row r="72" spans="1:6">
      <c r="A72" s="1" t="str">
        <f t="shared" si="14"/>
        <v/>
      </c>
      <c r="B72" s="1">
        <f t="shared" si="15"/>
        <v>67</v>
      </c>
      <c r="C72" s="6">
        <v>7</v>
      </c>
      <c r="D72" s="16">
        <f t="shared" si="12"/>
        <v>0</v>
      </c>
      <c r="E72" s="22">
        <f t="shared" si="13"/>
        <v>31000</v>
      </c>
      <c r="F72" s="4"/>
    </row>
    <row r="73" spans="1:6">
      <c r="A73" s="1" t="str">
        <f t="shared" si="14"/>
        <v/>
      </c>
      <c r="B73" s="1">
        <f t="shared" si="15"/>
        <v>68</v>
      </c>
      <c r="C73" s="6">
        <v>8</v>
      </c>
      <c r="D73" s="16">
        <f t="shared" si="12"/>
        <v>0</v>
      </c>
      <c r="E73" s="22">
        <f t="shared" si="13"/>
        <v>31000</v>
      </c>
      <c r="F73" s="4"/>
    </row>
    <row r="74" spans="1:6">
      <c r="A74" s="1" t="str">
        <f t="shared" si="14"/>
        <v/>
      </c>
      <c r="B74" s="1">
        <f t="shared" si="15"/>
        <v>69</v>
      </c>
      <c r="C74" s="6">
        <v>9</v>
      </c>
      <c r="D74" s="16">
        <f t="shared" si="12"/>
        <v>0</v>
      </c>
      <c r="E74" s="22">
        <f t="shared" si="13"/>
        <v>31000</v>
      </c>
      <c r="F74" s="4"/>
    </row>
    <row r="75" spans="1:6">
      <c r="A75" s="1" t="str">
        <f t="shared" si="14"/>
        <v/>
      </c>
      <c r="B75" s="1">
        <f t="shared" si="15"/>
        <v>70</v>
      </c>
      <c r="C75" s="6">
        <v>10</v>
      </c>
      <c r="D75" s="16">
        <f t="shared" si="12"/>
        <v>0</v>
      </c>
      <c r="E75" s="22">
        <f t="shared" si="13"/>
        <v>31000</v>
      </c>
      <c r="F75" s="4"/>
    </row>
    <row r="76" spans="1:6">
      <c r="A76" s="1" t="str">
        <f t="shared" si="14"/>
        <v/>
      </c>
      <c r="B76" s="1">
        <f t="shared" si="15"/>
        <v>71</v>
      </c>
      <c r="C76" s="6">
        <v>11</v>
      </c>
      <c r="D76" s="16">
        <f t="shared" si="12"/>
        <v>0</v>
      </c>
      <c r="E76" s="22">
        <f t="shared" si="13"/>
        <v>31000</v>
      </c>
      <c r="F76" s="4"/>
    </row>
    <row r="77" spans="1:6">
      <c r="A77" s="1" t="str">
        <f t="shared" si="14"/>
        <v/>
      </c>
      <c r="B77" s="1">
        <f t="shared" si="15"/>
        <v>72</v>
      </c>
      <c r="C77" s="6">
        <v>12</v>
      </c>
      <c r="D77" s="16">
        <f t="shared" si="12"/>
        <v>0</v>
      </c>
      <c r="E77" s="22">
        <f t="shared" si="13"/>
        <v>31000</v>
      </c>
      <c r="F77" s="4"/>
    </row>
    <row r="78" spans="1:6">
      <c r="A78" s="18">
        <f t="shared" si="14"/>
        <v>7</v>
      </c>
      <c r="B78" s="18">
        <f t="shared" si="15"/>
        <v>73</v>
      </c>
      <c r="C78" s="6">
        <v>1</v>
      </c>
      <c r="D78" s="16">
        <f t="shared" ref="D78:D89" si="16">IF(C78&lt;=occp7,rent7,0)</f>
        <v>28000</v>
      </c>
      <c r="E78" s="22">
        <f t="shared" ref="E78:E89" si="17">rent7</f>
        <v>28000</v>
      </c>
      <c r="F78" s="4"/>
    </row>
    <row r="79" spans="1:6">
      <c r="A79" s="1" t="str">
        <f t="shared" si="14"/>
        <v/>
      </c>
      <c r="B79" s="1">
        <f t="shared" si="15"/>
        <v>74</v>
      </c>
      <c r="C79" s="6">
        <v>2</v>
      </c>
      <c r="D79" s="16">
        <f t="shared" si="16"/>
        <v>28000</v>
      </c>
      <c r="E79" s="22">
        <f t="shared" si="17"/>
        <v>28000</v>
      </c>
      <c r="F79" s="4"/>
    </row>
    <row r="80" spans="1:6">
      <c r="A80" s="1" t="str">
        <f t="shared" si="14"/>
        <v/>
      </c>
      <c r="B80" s="1">
        <f t="shared" si="15"/>
        <v>75</v>
      </c>
      <c r="C80" s="6">
        <v>3</v>
      </c>
      <c r="D80" s="16">
        <f t="shared" si="16"/>
        <v>28000</v>
      </c>
      <c r="E80" s="22">
        <f t="shared" si="17"/>
        <v>28000</v>
      </c>
      <c r="F80" s="4"/>
    </row>
    <row r="81" spans="1:6">
      <c r="A81" s="1" t="str">
        <f t="shared" si="14"/>
        <v/>
      </c>
      <c r="B81" s="1">
        <f t="shared" si="15"/>
        <v>76</v>
      </c>
      <c r="C81" s="6">
        <v>4</v>
      </c>
      <c r="D81" s="16">
        <f t="shared" si="16"/>
        <v>28000</v>
      </c>
      <c r="E81" s="22">
        <f t="shared" si="17"/>
        <v>28000</v>
      </c>
      <c r="F81" s="4"/>
    </row>
    <row r="82" spans="1:6">
      <c r="A82" s="1" t="str">
        <f t="shared" si="14"/>
        <v/>
      </c>
      <c r="B82" s="1">
        <f t="shared" si="15"/>
        <v>77</v>
      </c>
      <c r="C82" s="6">
        <v>5</v>
      </c>
      <c r="D82" s="16">
        <f t="shared" si="16"/>
        <v>28000</v>
      </c>
      <c r="E82" s="22">
        <f t="shared" si="17"/>
        <v>28000</v>
      </c>
      <c r="F82" s="4"/>
    </row>
    <row r="83" spans="1:6">
      <c r="A83" s="1" t="str">
        <f t="shared" si="14"/>
        <v/>
      </c>
      <c r="B83" s="1">
        <f t="shared" si="15"/>
        <v>78</v>
      </c>
      <c r="C83" s="6">
        <v>6</v>
      </c>
      <c r="D83" s="16">
        <f t="shared" si="16"/>
        <v>28000</v>
      </c>
      <c r="E83" s="22">
        <f t="shared" si="17"/>
        <v>28000</v>
      </c>
      <c r="F83" s="4"/>
    </row>
    <row r="84" spans="1:6">
      <c r="A84" s="1" t="str">
        <f t="shared" si="14"/>
        <v/>
      </c>
      <c r="B84" s="1">
        <f t="shared" si="15"/>
        <v>79</v>
      </c>
      <c r="C84" s="6">
        <v>7</v>
      </c>
      <c r="D84" s="16">
        <f t="shared" si="16"/>
        <v>28000</v>
      </c>
      <c r="E84" s="22">
        <f t="shared" si="17"/>
        <v>28000</v>
      </c>
      <c r="F84" s="4"/>
    </row>
    <row r="85" spans="1:6">
      <c r="A85" s="1" t="str">
        <f t="shared" si="14"/>
        <v/>
      </c>
      <c r="B85" s="1">
        <f t="shared" si="15"/>
        <v>80</v>
      </c>
      <c r="C85" s="6">
        <v>8</v>
      </c>
      <c r="D85" s="16">
        <f t="shared" si="16"/>
        <v>28000</v>
      </c>
      <c r="E85" s="22">
        <f t="shared" si="17"/>
        <v>28000</v>
      </c>
      <c r="F85" s="4"/>
    </row>
    <row r="86" spans="1:6">
      <c r="A86" s="1" t="str">
        <f t="shared" si="14"/>
        <v/>
      </c>
      <c r="B86" s="1">
        <f t="shared" si="15"/>
        <v>81</v>
      </c>
      <c r="C86" s="6">
        <v>9</v>
      </c>
      <c r="D86" s="16">
        <f t="shared" si="16"/>
        <v>28000</v>
      </c>
      <c r="E86" s="22">
        <f t="shared" si="17"/>
        <v>28000</v>
      </c>
      <c r="F86" s="4"/>
    </row>
    <row r="87" spans="1:6">
      <c r="A87" s="1" t="str">
        <f t="shared" si="14"/>
        <v/>
      </c>
      <c r="B87" s="1">
        <f t="shared" si="15"/>
        <v>82</v>
      </c>
      <c r="C87" s="6">
        <v>10</v>
      </c>
      <c r="D87" s="16">
        <f t="shared" si="16"/>
        <v>28000</v>
      </c>
      <c r="E87" s="22">
        <f t="shared" si="17"/>
        <v>28000</v>
      </c>
      <c r="F87" s="4"/>
    </row>
    <row r="88" spans="1:6">
      <c r="A88" s="1" t="str">
        <f t="shared" si="14"/>
        <v/>
      </c>
      <c r="B88" s="1">
        <f t="shared" si="15"/>
        <v>83</v>
      </c>
      <c r="C88" s="6">
        <v>11</v>
      </c>
      <c r="D88" s="16">
        <f t="shared" si="16"/>
        <v>28000</v>
      </c>
      <c r="E88" s="22">
        <f t="shared" si="17"/>
        <v>28000</v>
      </c>
      <c r="F88" s="4"/>
    </row>
    <row r="89" spans="1:6">
      <c r="A89" s="1" t="str">
        <f t="shared" si="14"/>
        <v/>
      </c>
      <c r="B89" s="1">
        <f t="shared" si="15"/>
        <v>84</v>
      </c>
      <c r="C89" s="6">
        <v>12</v>
      </c>
      <c r="D89" s="16">
        <f t="shared" si="16"/>
        <v>28000</v>
      </c>
      <c r="E89" s="22">
        <f t="shared" si="17"/>
        <v>28000</v>
      </c>
      <c r="F89" s="4"/>
    </row>
    <row r="90" spans="1:6">
      <c r="A90" s="18">
        <f t="shared" si="14"/>
        <v>8</v>
      </c>
      <c r="B90" s="18">
        <f t="shared" si="15"/>
        <v>85</v>
      </c>
      <c r="C90" s="6">
        <v>1</v>
      </c>
      <c r="D90" s="16">
        <f t="shared" ref="D90:D101" si="18">IF(C90&lt;=occp8,rent8,0)</f>
        <v>30000</v>
      </c>
      <c r="E90" s="22">
        <f t="shared" ref="E90:E101" si="19">rent8</f>
        <v>30000</v>
      </c>
      <c r="F90" s="4"/>
    </row>
    <row r="91" spans="1:6">
      <c r="A91" s="1" t="str">
        <f t="shared" si="14"/>
        <v/>
      </c>
      <c r="B91" s="1">
        <f t="shared" si="15"/>
        <v>86</v>
      </c>
      <c r="C91" s="6">
        <v>2</v>
      </c>
      <c r="D91" s="16">
        <f t="shared" si="18"/>
        <v>30000</v>
      </c>
      <c r="E91" s="22">
        <f t="shared" si="19"/>
        <v>30000</v>
      </c>
      <c r="F91" s="4"/>
    </row>
    <row r="92" spans="1:6">
      <c r="A92" s="1" t="str">
        <f t="shared" si="14"/>
        <v/>
      </c>
      <c r="B92" s="1">
        <f t="shared" si="15"/>
        <v>87</v>
      </c>
      <c r="C92" s="6">
        <v>3</v>
      </c>
      <c r="D92" s="16">
        <f t="shared" si="18"/>
        <v>30000</v>
      </c>
      <c r="E92" s="22">
        <f t="shared" si="19"/>
        <v>30000</v>
      </c>
      <c r="F92" s="4"/>
    </row>
    <row r="93" spans="1:6">
      <c r="A93" s="1" t="str">
        <f t="shared" si="14"/>
        <v/>
      </c>
      <c r="B93" s="1">
        <f t="shared" si="15"/>
        <v>88</v>
      </c>
      <c r="C93" s="6">
        <v>4</v>
      </c>
      <c r="D93" s="16">
        <f t="shared" si="18"/>
        <v>30000</v>
      </c>
      <c r="E93" s="22">
        <f t="shared" si="19"/>
        <v>30000</v>
      </c>
      <c r="F93" s="4"/>
    </row>
    <row r="94" spans="1:6">
      <c r="A94" s="1" t="str">
        <f t="shared" si="14"/>
        <v/>
      </c>
      <c r="B94" s="1">
        <f t="shared" si="15"/>
        <v>89</v>
      </c>
      <c r="C94" s="6">
        <v>5</v>
      </c>
      <c r="D94" s="16">
        <f t="shared" si="18"/>
        <v>30000</v>
      </c>
      <c r="E94" s="22">
        <f t="shared" si="19"/>
        <v>30000</v>
      </c>
      <c r="F94" s="4"/>
    </row>
    <row r="95" spans="1:6">
      <c r="A95" s="1" t="str">
        <f t="shared" si="14"/>
        <v/>
      </c>
      <c r="B95" s="1">
        <f t="shared" si="15"/>
        <v>90</v>
      </c>
      <c r="C95" s="6">
        <v>6</v>
      </c>
      <c r="D95" s="16">
        <f t="shared" si="18"/>
        <v>30000</v>
      </c>
      <c r="E95" s="22">
        <f t="shared" si="19"/>
        <v>30000</v>
      </c>
      <c r="F95" s="4"/>
    </row>
    <row r="96" spans="1:6">
      <c r="A96" s="1" t="str">
        <f t="shared" si="14"/>
        <v/>
      </c>
      <c r="B96" s="1">
        <f t="shared" si="15"/>
        <v>91</v>
      </c>
      <c r="C96" s="6">
        <v>7</v>
      </c>
      <c r="D96" s="16">
        <f t="shared" si="18"/>
        <v>0</v>
      </c>
      <c r="E96" s="22">
        <f t="shared" si="19"/>
        <v>30000</v>
      </c>
      <c r="F96" s="4"/>
    </row>
    <row r="97" spans="1:6">
      <c r="A97" s="1" t="str">
        <f t="shared" si="14"/>
        <v/>
      </c>
      <c r="B97" s="1">
        <f t="shared" si="15"/>
        <v>92</v>
      </c>
      <c r="C97" s="6">
        <v>8</v>
      </c>
      <c r="D97" s="16">
        <f t="shared" si="18"/>
        <v>0</v>
      </c>
      <c r="E97" s="22">
        <f t="shared" si="19"/>
        <v>30000</v>
      </c>
      <c r="F97" s="4"/>
    </row>
    <row r="98" spans="1:6">
      <c r="A98" s="1" t="str">
        <f t="shared" si="14"/>
        <v/>
      </c>
      <c r="B98" s="1">
        <f t="shared" si="15"/>
        <v>93</v>
      </c>
      <c r="C98" s="6">
        <v>9</v>
      </c>
      <c r="D98" s="16">
        <f t="shared" si="18"/>
        <v>0</v>
      </c>
      <c r="E98" s="22">
        <f t="shared" si="19"/>
        <v>30000</v>
      </c>
      <c r="F98" s="4"/>
    </row>
    <row r="99" spans="1:6">
      <c r="A99" s="1" t="str">
        <f t="shared" si="14"/>
        <v/>
      </c>
      <c r="B99" s="1">
        <f t="shared" si="15"/>
        <v>94</v>
      </c>
      <c r="C99" s="6">
        <v>10</v>
      </c>
      <c r="D99" s="16">
        <f t="shared" si="18"/>
        <v>0</v>
      </c>
      <c r="E99" s="22">
        <f t="shared" si="19"/>
        <v>30000</v>
      </c>
      <c r="F99" s="4"/>
    </row>
    <row r="100" spans="1:6">
      <c r="A100" s="1" t="str">
        <f t="shared" si="14"/>
        <v/>
      </c>
      <c r="B100" s="1">
        <f t="shared" si="15"/>
        <v>95</v>
      </c>
      <c r="C100" s="6">
        <v>11</v>
      </c>
      <c r="D100" s="16">
        <f t="shared" si="18"/>
        <v>0</v>
      </c>
      <c r="E100" s="22">
        <f t="shared" si="19"/>
        <v>30000</v>
      </c>
      <c r="F100" s="4"/>
    </row>
    <row r="101" spans="1:6">
      <c r="A101" s="1" t="str">
        <f t="shared" si="14"/>
        <v/>
      </c>
      <c r="B101" s="1">
        <f t="shared" si="15"/>
        <v>96</v>
      </c>
      <c r="C101" s="6">
        <v>12</v>
      </c>
      <c r="D101" s="16">
        <f t="shared" si="18"/>
        <v>0</v>
      </c>
      <c r="E101" s="22">
        <f t="shared" si="19"/>
        <v>30000</v>
      </c>
      <c r="F101" s="4"/>
    </row>
    <row r="102" spans="1:6">
      <c r="A102" s="18">
        <f t="shared" si="14"/>
        <v>9</v>
      </c>
      <c r="B102" s="18">
        <f t="shared" si="15"/>
        <v>97</v>
      </c>
      <c r="C102" s="6">
        <v>1</v>
      </c>
      <c r="D102" s="16">
        <f t="shared" ref="D102:D113" si="20">IF(C102&lt;=occp9,rent9,0)</f>
        <v>33000</v>
      </c>
      <c r="E102" s="22">
        <f t="shared" ref="E102:E113" si="21">rent9</f>
        <v>33000</v>
      </c>
      <c r="F102" s="4"/>
    </row>
    <row r="103" spans="1:6">
      <c r="A103" s="1" t="str">
        <f t="shared" si="14"/>
        <v/>
      </c>
      <c r="B103" s="1">
        <f t="shared" si="15"/>
        <v>98</v>
      </c>
      <c r="C103" s="6">
        <v>2</v>
      </c>
      <c r="D103" s="16">
        <f t="shared" si="20"/>
        <v>33000</v>
      </c>
      <c r="E103" s="22">
        <f t="shared" si="21"/>
        <v>33000</v>
      </c>
      <c r="F103" s="4"/>
    </row>
    <row r="104" spans="1:6">
      <c r="A104" s="1" t="str">
        <f t="shared" si="14"/>
        <v/>
      </c>
      <c r="B104" s="1">
        <f t="shared" si="15"/>
        <v>99</v>
      </c>
      <c r="C104" s="6">
        <v>3</v>
      </c>
      <c r="D104" s="16">
        <f t="shared" si="20"/>
        <v>33000</v>
      </c>
      <c r="E104" s="22">
        <f t="shared" si="21"/>
        <v>33000</v>
      </c>
      <c r="F104" s="4"/>
    </row>
    <row r="105" spans="1:6">
      <c r="A105" s="1" t="str">
        <f t="shared" si="14"/>
        <v/>
      </c>
      <c r="B105" s="1">
        <f t="shared" si="15"/>
        <v>100</v>
      </c>
      <c r="C105" s="6">
        <v>4</v>
      </c>
      <c r="D105" s="16">
        <f t="shared" si="20"/>
        <v>33000</v>
      </c>
      <c r="E105" s="22">
        <f t="shared" si="21"/>
        <v>33000</v>
      </c>
      <c r="F105" s="4"/>
    </row>
    <row r="106" spans="1:6">
      <c r="A106" s="1" t="str">
        <f t="shared" si="14"/>
        <v/>
      </c>
      <c r="B106" s="1">
        <f t="shared" si="15"/>
        <v>101</v>
      </c>
      <c r="C106" s="6">
        <v>5</v>
      </c>
      <c r="D106" s="16">
        <f t="shared" si="20"/>
        <v>33000</v>
      </c>
      <c r="E106" s="22">
        <f t="shared" si="21"/>
        <v>33000</v>
      </c>
      <c r="F106" s="4"/>
    </row>
    <row r="107" spans="1:6">
      <c r="A107" s="1" t="str">
        <f t="shared" si="14"/>
        <v/>
      </c>
      <c r="B107" s="1">
        <f t="shared" si="15"/>
        <v>102</v>
      </c>
      <c r="C107" s="6">
        <v>6</v>
      </c>
      <c r="D107" s="16">
        <f t="shared" si="20"/>
        <v>0</v>
      </c>
      <c r="E107" s="22">
        <f t="shared" si="21"/>
        <v>33000</v>
      </c>
      <c r="F107" s="4"/>
    </row>
    <row r="108" spans="1:6">
      <c r="A108" s="1" t="str">
        <f t="shared" si="14"/>
        <v/>
      </c>
      <c r="B108" s="1">
        <f t="shared" si="15"/>
        <v>103</v>
      </c>
      <c r="C108" s="6">
        <v>7</v>
      </c>
      <c r="D108" s="16">
        <f t="shared" si="20"/>
        <v>0</v>
      </c>
      <c r="E108" s="22">
        <f t="shared" si="21"/>
        <v>33000</v>
      </c>
      <c r="F108" s="4"/>
    </row>
    <row r="109" spans="1:6">
      <c r="A109" s="1" t="str">
        <f t="shared" si="14"/>
        <v/>
      </c>
      <c r="B109" s="1">
        <f t="shared" si="15"/>
        <v>104</v>
      </c>
      <c r="C109" s="6">
        <v>8</v>
      </c>
      <c r="D109" s="16">
        <f t="shared" si="20"/>
        <v>0</v>
      </c>
      <c r="E109" s="22">
        <f t="shared" si="21"/>
        <v>33000</v>
      </c>
      <c r="F109" s="4"/>
    </row>
    <row r="110" spans="1:6">
      <c r="A110" s="1" t="str">
        <f t="shared" si="14"/>
        <v/>
      </c>
      <c r="B110" s="1">
        <f t="shared" si="15"/>
        <v>105</v>
      </c>
      <c r="C110" s="6">
        <v>9</v>
      </c>
      <c r="D110" s="16">
        <f t="shared" si="20"/>
        <v>0</v>
      </c>
      <c r="E110" s="22">
        <f t="shared" si="21"/>
        <v>33000</v>
      </c>
      <c r="F110" s="4"/>
    </row>
    <row r="111" spans="1:6">
      <c r="A111" s="1" t="str">
        <f t="shared" si="14"/>
        <v/>
      </c>
      <c r="B111" s="1">
        <f t="shared" si="15"/>
        <v>106</v>
      </c>
      <c r="C111" s="6">
        <v>10</v>
      </c>
      <c r="D111" s="16">
        <f t="shared" si="20"/>
        <v>0</v>
      </c>
      <c r="E111" s="22">
        <f t="shared" si="21"/>
        <v>33000</v>
      </c>
      <c r="F111" s="4"/>
    </row>
    <row r="112" spans="1:6">
      <c r="A112" s="1" t="str">
        <f t="shared" si="14"/>
        <v/>
      </c>
      <c r="B112" s="1">
        <f t="shared" si="15"/>
        <v>107</v>
      </c>
      <c r="C112" s="6">
        <v>11</v>
      </c>
      <c r="D112" s="16">
        <f t="shared" si="20"/>
        <v>0</v>
      </c>
      <c r="E112" s="22">
        <f t="shared" si="21"/>
        <v>33000</v>
      </c>
      <c r="F112" s="4"/>
    </row>
    <row r="113" spans="1:6">
      <c r="A113" s="1" t="str">
        <f t="shared" si="14"/>
        <v/>
      </c>
      <c r="B113" s="1">
        <f t="shared" si="15"/>
        <v>108</v>
      </c>
      <c r="C113" s="6">
        <v>12</v>
      </c>
      <c r="D113" s="16">
        <f t="shared" si="20"/>
        <v>0</v>
      </c>
      <c r="E113" s="22">
        <f t="shared" si="21"/>
        <v>33000</v>
      </c>
      <c r="F113" s="4"/>
    </row>
    <row r="114" spans="1:6">
      <c r="A114" s="18">
        <f t="shared" si="14"/>
        <v>10</v>
      </c>
      <c r="B114" s="18">
        <f t="shared" si="15"/>
        <v>109</v>
      </c>
      <c r="C114" s="6">
        <v>1</v>
      </c>
      <c r="D114" s="16">
        <f t="shared" ref="D114:D125" si="22">IF(C114&lt;=occp10,rent10,0)</f>
        <v>35000</v>
      </c>
      <c r="E114" s="22">
        <f t="shared" ref="E114:E125" si="23">rent10</f>
        <v>35000</v>
      </c>
      <c r="F114" s="4"/>
    </row>
    <row r="115" spans="1:6">
      <c r="A115" s="1" t="str">
        <f t="shared" si="14"/>
        <v/>
      </c>
      <c r="B115" s="1">
        <f t="shared" si="15"/>
        <v>110</v>
      </c>
      <c r="C115" s="6">
        <v>2</v>
      </c>
      <c r="D115" s="16">
        <f t="shared" si="22"/>
        <v>35000</v>
      </c>
      <c r="E115" s="22">
        <f t="shared" si="23"/>
        <v>35000</v>
      </c>
      <c r="F115" s="4"/>
    </row>
    <row r="116" spans="1:6">
      <c r="A116" s="1" t="str">
        <f t="shared" si="14"/>
        <v/>
      </c>
      <c r="B116" s="1">
        <f t="shared" si="15"/>
        <v>111</v>
      </c>
      <c r="C116" s="6">
        <v>3</v>
      </c>
      <c r="D116" s="16">
        <f t="shared" si="22"/>
        <v>35000</v>
      </c>
      <c r="E116" s="22">
        <f t="shared" si="23"/>
        <v>35000</v>
      </c>
      <c r="F116" s="4"/>
    </row>
    <row r="117" spans="1:6">
      <c r="A117" s="1" t="str">
        <f t="shared" si="14"/>
        <v/>
      </c>
      <c r="B117" s="1">
        <f t="shared" si="15"/>
        <v>112</v>
      </c>
      <c r="C117" s="6">
        <v>4</v>
      </c>
      <c r="D117" s="16">
        <f t="shared" si="22"/>
        <v>35000</v>
      </c>
      <c r="E117" s="22">
        <f t="shared" si="23"/>
        <v>35000</v>
      </c>
      <c r="F117" s="4"/>
    </row>
    <row r="118" spans="1:6">
      <c r="A118" s="1" t="str">
        <f t="shared" si="14"/>
        <v/>
      </c>
      <c r="B118" s="1">
        <f t="shared" si="15"/>
        <v>113</v>
      </c>
      <c r="C118" s="6">
        <v>5</v>
      </c>
      <c r="D118" s="16">
        <f t="shared" si="22"/>
        <v>0</v>
      </c>
      <c r="E118" s="22">
        <f t="shared" si="23"/>
        <v>35000</v>
      </c>
      <c r="F118" s="4"/>
    </row>
    <row r="119" spans="1:6">
      <c r="A119" s="1" t="str">
        <f t="shared" si="14"/>
        <v/>
      </c>
      <c r="B119" s="1">
        <f t="shared" si="15"/>
        <v>114</v>
      </c>
      <c r="C119" s="6">
        <v>6</v>
      </c>
      <c r="D119" s="16">
        <f t="shared" si="22"/>
        <v>0</v>
      </c>
      <c r="E119" s="22">
        <f t="shared" si="23"/>
        <v>35000</v>
      </c>
      <c r="F119" s="4"/>
    </row>
    <row r="120" spans="1:6">
      <c r="A120" s="1" t="str">
        <f t="shared" si="14"/>
        <v/>
      </c>
      <c r="B120" s="1">
        <f t="shared" si="15"/>
        <v>115</v>
      </c>
      <c r="C120" s="6">
        <v>7</v>
      </c>
      <c r="D120" s="16">
        <f t="shared" si="22"/>
        <v>0</v>
      </c>
      <c r="E120" s="22">
        <f t="shared" si="23"/>
        <v>35000</v>
      </c>
      <c r="F120" s="4"/>
    </row>
    <row r="121" spans="1:6">
      <c r="A121" s="1" t="str">
        <f t="shared" si="14"/>
        <v/>
      </c>
      <c r="B121" s="1">
        <f t="shared" si="15"/>
        <v>116</v>
      </c>
      <c r="C121" s="6">
        <v>8</v>
      </c>
      <c r="D121" s="16">
        <f t="shared" si="22"/>
        <v>0</v>
      </c>
      <c r="E121" s="22">
        <f t="shared" si="23"/>
        <v>35000</v>
      </c>
      <c r="F121" s="4"/>
    </row>
    <row r="122" spans="1:6">
      <c r="A122" s="1" t="str">
        <f t="shared" si="14"/>
        <v/>
      </c>
      <c r="B122" s="1">
        <f t="shared" si="15"/>
        <v>117</v>
      </c>
      <c r="C122" s="6">
        <v>9</v>
      </c>
      <c r="D122" s="16">
        <f t="shared" si="22"/>
        <v>0</v>
      </c>
      <c r="E122" s="22">
        <f t="shared" si="23"/>
        <v>35000</v>
      </c>
      <c r="F122" s="4"/>
    </row>
    <row r="123" spans="1:6">
      <c r="A123" s="1" t="str">
        <f t="shared" si="14"/>
        <v/>
      </c>
      <c r="B123" s="1">
        <f t="shared" si="15"/>
        <v>118</v>
      </c>
      <c r="C123" s="6">
        <v>10</v>
      </c>
      <c r="D123" s="16">
        <f t="shared" si="22"/>
        <v>0</v>
      </c>
      <c r="E123" s="22">
        <f t="shared" si="23"/>
        <v>35000</v>
      </c>
      <c r="F123" s="4"/>
    </row>
    <row r="124" spans="1:6">
      <c r="A124" s="1" t="str">
        <f t="shared" si="14"/>
        <v/>
      </c>
      <c r="B124" s="1">
        <f t="shared" si="15"/>
        <v>119</v>
      </c>
      <c r="C124" s="6">
        <v>11</v>
      </c>
      <c r="D124" s="16">
        <f t="shared" si="22"/>
        <v>0</v>
      </c>
      <c r="E124" s="22">
        <f t="shared" si="23"/>
        <v>35000</v>
      </c>
      <c r="F124" s="4"/>
    </row>
    <row r="125" spans="1:6">
      <c r="A125" s="1" t="str">
        <f t="shared" si="14"/>
        <v/>
      </c>
      <c r="B125" s="1">
        <f t="shared" si="15"/>
        <v>120</v>
      </c>
      <c r="C125" s="6">
        <v>12</v>
      </c>
      <c r="D125" s="16">
        <f t="shared" si="22"/>
        <v>0</v>
      </c>
      <c r="E125" s="22">
        <f t="shared" si="23"/>
        <v>35000</v>
      </c>
      <c r="F125" s="4"/>
    </row>
    <row r="126" spans="1:6">
      <c r="A126" s="18">
        <f t="shared" si="14"/>
        <v>11</v>
      </c>
      <c r="B126" s="18">
        <f t="shared" si="15"/>
        <v>121</v>
      </c>
      <c r="C126" s="6">
        <v>1</v>
      </c>
      <c r="D126" s="16">
        <f t="shared" ref="D126:D137" si="24">IF(C126&lt;=occp11,rent11,0)</f>
        <v>35000</v>
      </c>
      <c r="E126" s="22">
        <f t="shared" ref="E126:E137" si="25">rent11</f>
        <v>35000</v>
      </c>
      <c r="F126" s="4"/>
    </row>
    <row r="127" spans="1:6">
      <c r="A127" s="1" t="str">
        <f t="shared" si="14"/>
        <v/>
      </c>
      <c r="B127" s="1">
        <f t="shared" si="15"/>
        <v>122</v>
      </c>
      <c r="C127" s="6">
        <v>2</v>
      </c>
      <c r="D127" s="16">
        <f t="shared" si="24"/>
        <v>35000</v>
      </c>
      <c r="E127" s="22">
        <f t="shared" si="25"/>
        <v>35000</v>
      </c>
      <c r="F127" s="4"/>
    </row>
    <row r="128" spans="1:6">
      <c r="A128" s="1" t="str">
        <f t="shared" si="14"/>
        <v/>
      </c>
      <c r="B128" s="1">
        <f t="shared" si="15"/>
        <v>123</v>
      </c>
      <c r="C128" s="6">
        <v>3</v>
      </c>
      <c r="D128" s="16">
        <f t="shared" si="24"/>
        <v>35000</v>
      </c>
      <c r="E128" s="22">
        <f t="shared" si="25"/>
        <v>35000</v>
      </c>
      <c r="F128" s="4"/>
    </row>
    <row r="129" spans="1:6">
      <c r="A129" s="1" t="str">
        <f t="shared" si="14"/>
        <v/>
      </c>
      <c r="B129" s="1">
        <f t="shared" si="15"/>
        <v>124</v>
      </c>
      <c r="C129" s="6">
        <v>4</v>
      </c>
      <c r="D129" s="16">
        <f t="shared" si="24"/>
        <v>35000</v>
      </c>
      <c r="E129" s="22">
        <f t="shared" si="25"/>
        <v>35000</v>
      </c>
      <c r="F129" s="4"/>
    </row>
    <row r="130" spans="1:6">
      <c r="A130" s="1" t="str">
        <f t="shared" si="14"/>
        <v/>
      </c>
      <c r="B130" s="1">
        <f t="shared" si="15"/>
        <v>125</v>
      </c>
      <c r="C130" s="6">
        <v>5</v>
      </c>
      <c r="D130" s="16">
        <f t="shared" si="24"/>
        <v>35000</v>
      </c>
      <c r="E130" s="22">
        <f t="shared" si="25"/>
        <v>35000</v>
      </c>
      <c r="F130" s="4"/>
    </row>
    <row r="131" spans="1:6">
      <c r="A131" s="1" t="str">
        <f t="shared" si="14"/>
        <v/>
      </c>
      <c r="B131" s="1">
        <f t="shared" si="15"/>
        <v>126</v>
      </c>
      <c r="C131" s="6">
        <v>6</v>
      </c>
      <c r="D131" s="16">
        <f t="shared" si="24"/>
        <v>35000</v>
      </c>
      <c r="E131" s="22">
        <f t="shared" si="25"/>
        <v>35000</v>
      </c>
      <c r="F131" s="4"/>
    </row>
    <row r="132" spans="1:6">
      <c r="A132" s="1" t="str">
        <f t="shared" si="14"/>
        <v/>
      </c>
      <c r="B132" s="1">
        <f t="shared" si="15"/>
        <v>127</v>
      </c>
      <c r="C132" s="6">
        <v>7</v>
      </c>
      <c r="D132" s="16">
        <f t="shared" si="24"/>
        <v>35000</v>
      </c>
      <c r="E132" s="22">
        <f t="shared" si="25"/>
        <v>35000</v>
      </c>
      <c r="F132" s="4"/>
    </row>
    <row r="133" spans="1:6">
      <c r="A133" s="1" t="str">
        <f t="shared" si="14"/>
        <v/>
      </c>
      <c r="B133" s="1">
        <f t="shared" si="15"/>
        <v>128</v>
      </c>
      <c r="C133" s="6">
        <v>8</v>
      </c>
      <c r="D133" s="16">
        <f t="shared" si="24"/>
        <v>35000</v>
      </c>
      <c r="E133" s="22">
        <f t="shared" si="25"/>
        <v>35000</v>
      </c>
      <c r="F133" s="4"/>
    </row>
    <row r="134" spans="1:6">
      <c r="A134" s="1" t="str">
        <f t="shared" si="14"/>
        <v/>
      </c>
      <c r="B134" s="1">
        <f t="shared" si="15"/>
        <v>129</v>
      </c>
      <c r="C134" s="6">
        <v>9</v>
      </c>
      <c r="D134" s="16">
        <f t="shared" si="24"/>
        <v>35000</v>
      </c>
      <c r="E134" s="22">
        <f t="shared" si="25"/>
        <v>35000</v>
      </c>
      <c r="F134" s="4"/>
    </row>
    <row r="135" spans="1:6">
      <c r="A135" s="1" t="str">
        <f t="shared" ref="A135:A198" si="26">IF(INT(B134/12)-(B134/12)=0,INT(B134/12)+1,"")</f>
        <v/>
      </c>
      <c r="B135" s="1">
        <f t="shared" ref="B135:B198" si="27">B134+1</f>
        <v>130</v>
      </c>
      <c r="C135" s="6">
        <v>10</v>
      </c>
      <c r="D135" s="16">
        <f t="shared" si="24"/>
        <v>35000</v>
      </c>
      <c r="E135" s="22">
        <f t="shared" si="25"/>
        <v>35000</v>
      </c>
      <c r="F135" s="4"/>
    </row>
    <row r="136" spans="1:6">
      <c r="A136" s="1" t="str">
        <f t="shared" si="26"/>
        <v/>
      </c>
      <c r="B136" s="1">
        <f t="shared" si="27"/>
        <v>131</v>
      </c>
      <c r="C136" s="6">
        <v>11</v>
      </c>
      <c r="D136" s="16">
        <f t="shared" si="24"/>
        <v>35000</v>
      </c>
      <c r="E136" s="22">
        <f t="shared" si="25"/>
        <v>35000</v>
      </c>
      <c r="F136" s="4"/>
    </row>
    <row r="137" spans="1:6">
      <c r="A137" s="1" t="str">
        <f t="shared" si="26"/>
        <v/>
      </c>
      <c r="B137" s="1">
        <f t="shared" si="27"/>
        <v>132</v>
      </c>
      <c r="C137" s="6">
        <v>12</v>
      </c>
      <c r="D137" s="16">
        <f t="shared" si="24"/>
        <v>35000</v>
      </c>
      <c r="E137" s="22">
        <f t="shared" si="25"/>
        <v>35000</v>
      </c>
      <c r="F137" s="4"/>
    </row>
    <row r="138" spans="1:6">
      <c r="A138" s="18">
        <f t="shared" si="26"/>
        <v>12</v>
      </c>
      <c r="B138" s="18">
        <f t="shared" si="27"/>
        <v>133</v>
      </c>
      <c r="C138" s="6">
        <v>1</v>
      </c>
      <c r="D138" s="16">
        <f t="shared" ref="D138:D149" si="28">IF(C138&lt;=occp12,rent12,0)</f>
        <v>35000</v>
      </c>
      <c r="E138" s="22">
        <f t="shared" ref="E138:E149" si="29">rent12</f>
        <v>35000</v>
      </c>
      <c r="F138" s="4"/>
    </row>
    <row r="139" spans="1:6">
      <c r="A139" s="1" t="str">
        <f t="shared" si="26"/>
        <v/>
      </c>
      <c r="B139" s="1">
        <f t="shared" si="27"/>
        <v>134</v>
      </c>
      <c r="C139" s="6">
        <v>2</v>
      </c>
      <c r="D139" s="16">
        <f t="shared" si="28"/>
        <v>35000</v>
      </c>
      <c r="E139" s="22">
        <f t="shared" si="29"/>
        <v>35000</v>
      </c>
      <c r="F139" s="4"/>
    </row>
    <row r="140" spans="1:6">
      <c r="A140" s="1" t="str">
        <f t="shared" si="26"/>
        <v/>
      </c>
      <c r="B140" s="1">
        <f t="shared" si="27"/>
        <v>135</v>
      </c>
      <c r="C140" s="6">
        <v>3</v>
      </c>
      <c r="D140" s="16">
        <f t="shared" si="28"/>
        <v>35000</v>
      </c>
      <c r="E140" s="22">
        <f t="shared" si="29"/>
        <v>35000</v>
      </c>
      <c r="F140" s="4"/>
    </row>
    <row r="141" spans="1:6">
      <c r="A141" s="1" t="str">
        <f t="shared" si="26"/>
        <v/>
      </c>
      <c r="B141" s="1">
        <f t="shared" si="27"/>
        <v>136</v>
      </c>
      <c r="C141" s="6">
        <v>4</v>
      </c>
      <c r="D141" s="16">
        <f t="shared" si="28"/>
        <v>35000</v>
      </c>
      <c r="E141" s="22">
        <f t="shared" si="29"/>
        <v>35000</v>
      </c>
      <c r="F141" s="4"/>
    </row>
    <row r="142" spans="1:6">
      <c r="A142" s="1" t="str">
        <f t="shared" si="26"/>
        <v/>
      </c>
      <c r="B142" s="1">
        <f t="shared" si="27"/>
        <v>137</v>
      </c>
      <c r="C142" s="6">
        <v>5</v>
      </c>
      <c r="D142" s="16">
        <f t="shared" si="28"/>
        <v>35000</v>
      </c>
      <c r="E142" s="22">
        <f t="shared" si="29"/>
        <v>35000</v>
      </c>
      <c r="F142" s="4"/>
    </row>
    <row r="143" spans="1:6">
      <c r="A143" s="1" t="str">
        <f t="shared" si="26"/>
        <v/>
      </c>
      <c r="B143" s="1">
        <f t="shared" si="27"/>
        <v>138</v>
      </c>
      <c r="C143" s="6">
        <v>6</v>
      </c>
      <c r="D143" s="16">
        <f t="shared" si="28"/>
        <v>35000</v>
      </c>
      <c r="E143" s="22">
        <f t="shared" si="29"/>
        <v>35000</v>
      </c>
      <c r="F143" s="4"/>
    </row>
    <row r="144" spans="1:6">
      <c r="A144" s="1" t="str">
        <f t="shared" si="26"/>
        <v/>
      </c>
      <c r="B144" s="1">
        <f t="shared" si="27"/>
        <v>139</v>
      </c>
      <c r="C144" s="6">
        <v>7</v>
      </c>
      <c r="D144" s="16">
        <f t="shared" si="28"/>
        <v>0</v>
      </c>
      <c r="E144" s="22">
        <f t="shared" si="29"/>
        <v>35000</v>
      </c>
      <c r="F144" s="4"/>
    </row>
    <row r="145" spans="1:6">
      <c r="A145" s="1" t="str">
        <f t="shared" si="26"/>
        <v/>
      </c>
      <c r="B145" s="1">
        <f t="shared" si="27"/>
        <v>140</v>
      </c>
      <c r="C145" s="6">
        <v>8</v>
      </c>
      <c r="D145" s="16">
        <f t="shared" si="28"/>
        <v>0</v>
      </c>
      <c r="E145" s="22">
        <f t="shared" si="29"/>
        <v>35000</v>
      </c>
      <c r="F145" s="4"/>
    </row>
    <row r="146" spans="1:6">
      <c r="A146" s="1" t="str">
        <f t="shared" si="26"/>
        <v/>
      </c>
      <c r="B146" s="1">
        <f t="shared" si="27"/>
        <v>141</v>
      </c>
      <c r="C146" s="6">
        <v>9</v>
      </c>
      <c r="D146" s="16">
        <f t="shared" si="28"/>
        <v>0</v>
      </c>
      <c r="E146" s="22">
        <f t="shared" si="29"/>
        <v>35000</v>
      </c>
      <c r="F146" s="4"/>
    </row>
    <row r="147" spans="1:6">
      <c r="A147" s="1" t="str">
        <f t="shared" si="26"/>
        <v/>
      </c>
      <c r="B147" s="1">
        <f t="shared" si="27"/>
        <v>142</v>
      </c>
      <c r="C147" s="6">
        <v>10</v>
      </c>
      <c r="D147" s="16">
        <f t="shared" si="28"/>
        <v>0</v>
      </c>
      <c r="E147" s="22">
        <f t="shared" si="29"/>
        <v>35000</v>
      </c>
      <c r="F147" s="4"/>
    </row>
    <row r="148" spans="1:6">
      <c r="A148" s="1" t="str">
        <f t="shared" si="26"/>
        <v/>
      </c>
      <c r="B148" s="1">
        <f t="shared" si="27"/>
        <v>143</v>
      </c>
      <c r="C148" s="6">
        <v>11</v>
      </c>
      <c r="D148" s="16">
        <f t="shared" si="28"/>
        <v>0</v>
      </c>
      <c r="E148" s="22">
        <f t="shared" si="29"/>
        <v>35000</v>
      </c>
      <c r="F148" s="4"/>
    </row>
    <row r="149" spans="1:6">
      <c r="A149" s="1" t="str">
        <f t="shared" si="26"/>
        <v/>
      </c>
      <c r="B149" s="1">
        <f t="shared" si="27"/>
        <v>144</v>
      </c>
      <c r="C149" s="6">
        <v>12</v>
      </c>
      <c r="D149" s="16">
        <f t="shared" si="28"/>
        <v>0</v>
      </c>
      <c r="E149" s="22">
        <f t="shared" si="29"/>
        <v>35000</v>
      </c>
      <c r="F149" s="4"/>
    </row>
    <row r="150" spans="1:6">
      <c r="A150" s="18">
        <f t="shared" si="26"/>
        <v>13</v>
      </c>
      <c r="B150" s="18">
        <f t="shared" si="27"/>
        <v>145</v>
      </c>
      <c r="C150" s="6">
        <v>1</v>
      </c>
      <c r="D150" s="16">
        <f t="shared" ref="D150:D161" si="30">IF(C150&lt;=occp13,rent13,0)</f>
        <v>35000</v>
      </c>
      <c r="E150" s="22">
        <f t="shared" ref="E150:E161" si="31">rent13</f>
        <v>35000</v>
      </c>
      <c r="F150" s="4"/>
    </row>
    <row r="151" spans="1:6">
      <c r="A151" s="1" t="str">
        <f t="shared" si="26"/>
        <v/>
      </c>
      <c r="B151" s="1">
        <f t="shared" si="27"/>
        <v>146</v>
      </c>
      <c r="C151" s="6">
        <v>2</v>
      </c>
      <c r="D151" s="16">
        <f t="shared" si="30"/>
        <v>35000</v>
      </c>
      <c r="E151" s="22">
        <f t="shared" si="31"/>
        <v>35000</v>
      </c>
      <c r="F151" s="4"/>
    </row>
    <row r="152" spans="1:6">
      <c r="A152" s="1" t="str">
        <f t="shared" si="26"/>
        <v/>
      </c>
      <c r="B152" s="1">
        <f t="shared" si="27"/>
        <v>147</v>
      </c>
      <c r="C152" s="6">
        <v>3</v>
      </c>
      <c r="D152" s="16">
        <f t="shared" si="30"/>
        <v>35000</v>
      </c>
      <c r="E152" s="22">
        <f t="shared" si="31"/>
        <v>35000</v>
      </c>
      <c r="F152" s="4"/>
    </row>
    <row r="153" spans="1:6">
      <c r="A153" s="1" t="str">
        <f t="shared" si="26"/>
        <v/>
      </c>
      <c r="B153" s="1">
        <f t="shared" si="27"/>
        <v>148</v>
      </c>
      <c r="C153" s="6">
        <v>4</v>
      </c>
      <c r="D153" s="16">
        <f t="shared" si="30"/>
        <v>35000</v>
      </c>
      <c r="E153" s="22">
        <f t="shared" si="31"/>
        <v>35000</v>
      </c>
      <c r="F153" s="4"/>
    </row>
    <row r="154" spans="1:6">
      <c r="A154" s="1" t="str">
        <f t="shared" si="26"/>
        <v/>
      </c>
      <c r="B154" s="1">
        <f t="shared" si="27"/>
        <v>149</v>
      </c>
      <c r="C154" s="6">
        <v>5</v>
      </c>
      <c r="D154" s="16">
        <f t="shared" si="30"/>
        <v>35000</v>
      </c>
      <c r="E154" s="22">
        <f t="shared" si="31"/>
        <v>35000</v>
      </c>
      <c r="F154" s="4"/>
    </row>
    <row r="155" spans="1:6">
      <c r="A155" s="1" t="str">
        <f t="shared" si="26"/>
        <v/>
      </c>
      <c r="B155" s="1">
        <f t="shared" si="27"/>
        <v>150</v>
      </c>
      <c r="C155" s="6">
        <v>6</v>
      </c>
      <c r="D155" s="16">
        <f t="shared" si="30"/>
        <v>0</v>
      </c>
      <c r="E155" s="22">
        <f t="shared" si="31"/>
        <v>35000</v>
      </c>
      <c r="F155" s="4"/>
    </row>
    <row r="156" spans="1:6">
      <c r="A156" s="1" t="str">
        <f t="shared" si="26"/>
        <v/>
      </c>
      <c r="B156" s="1">
        <f t="shared" si="27"/>
        <v>151</v>
      </c>
      <c r="C156" s="6">
        <v>7</v>
      </c>
      <c r="D156" s="16">
        <f t="shared" si="30"/>
        <v>0</v>
      </c>
      <c r="E156" s="22">
        <f t="shared" si="31"/>
        <v>35000</v>
      </c>
      <c r="F156" s="4"/>
    </row>
    <row r="157" spans="1:6">
      <c r="A157" s="1" t="str">
        <f t="shared" si="26"/>
        <v/>
      </c>
      <c r="B157" s="1">
        <f t="shared" si="27"/>
        <v>152</v>
      </c>
      <c r="C157" s="6">
        <v>8</v>
      </c>
      <c r="D157" s="16">
        <f t="shared" si="30"/>
        <v>0</v>
      </c>
      <c r="E157" s="22">
        <f t="shared" si="31"/>
        <v>35000</v>
      </c>
      <c r="F157" s="4"/>
    </row>
    <row r="158" spans="1:6">
      <c r="A158" s="1" t="str">
        <f t="shared" si="26"/>
        <v/>
      </c>
      <c r="B158" s="1">
        <f t="shared" si="27"/>
        <v>153</v>
      </c>
      <c r="C158" s="6">
        <v>9</v>
      </c>
      <c r="D158" s="16">
        <f t="shared" si="30"/>
        <v>0</v>
      </c>
      <c r="E158" s="22">
        <f t="shared" si="31"/>
        <v>35000</v>
      </c>
      <c r="F158" s="4"/>
    </row>
    <row r="159" spans="1:6">
      <c r="A159" s="1" t="str">
        <f t="shared" si="26"/>
        <v/>
      </c>
      <c r="B159" s="1">
        <f t="shared" si="27"/>
        <v>154</v>
      </c>
      <c r="C159" s="6">
        <v>10</v>
      </c>
      <c r="D159" s="16">
        <f t="shared" si="30"/>
        <v>0</v>
      </c>
      <c r="E159" s="22">
        <f t="shared" si="31"/>
        <v>35000</v>
      </c>
      <c r="F159" s="4"/>
    </row>
    <row r="160" spans="1:6">
      <c r="A160" s="1" t="str">
        <f t="shared" si="26"/>
        <v/>
      </c>
      <c r="B160" s="1">
        <f t="shared" si="27"/>
        <v>155</v>
      </c>
      <c r="C160" s="6">
        <v>11</v>
      </c>
      <c r="D160" s="16">
        <f t="shared" si="30"/>
        <v>0</v>
      </c>
      <c r="E160" s="22">
        <f t="shared" si="31"/>
        <v>35000</v>
      </c>
      <c r="F160" s="4"/>
    </row>
    <row r="161" spans="1:6">
      <c r="A161" s="1" t="str">
        <f t="shared" si="26"/>
        <v/>
      </c>
      <c r="B161" s="1">
        <f t="shared" si="27"/>
        <v>156</v>
      </c>
      <c r="C161" s="6">
        <v>12</v>
      </c>
      <c r="D161" s="16">
        <f t="shared" si="30"/>
        <v>0</v>
      </c>
      <c r="E161" s="22">
        <f t="shared" si="31"/>
        <v>35000</v>
      </c>
      <c r="F161" s="4"/>
    </row>
    <row r="162" spans="1:6">
      <c r="A162" s="18">
        <f t="shared" si="26"/>
        <v>14</v>
      </c>
      <c r="B162" s="18">
        <f t="shared" si="27"/>
        <v>157</v>
      </c>
      <c r="C162" s="6">
        <v>1</v>
      </c>
      <c r="D162" s="16">
        <f t="shared" ref="D162:D173" si="32">IF(C162&lt;=occp14,rent14,0)</f>
        <v>37000</v>
      </c>
      <c r="E162" s="22">
        <f t="shared" ref="E162:E173" si="33">rent14</f>
        <v>37000</v>
      </c>
      <c r="F162" s="4"/>
    </row>
    <row r="163" spans="1:6">
      <c r="A163" s="1" t="str">
        <f t="shared" si="26"/>
        <v/>
      </c>
      <c r="B163" s="1">
        <f t="shared" si="27"/>
        <v>158</v>
      </c>
      <c r="C163" s="6">
        <v>2</v>
      </c>
      <c r="D163" s="16">
        <f t="shared" si="32"/>
        <v>37000</v>
      </c>
      <c r="E163" s="22">
        <f t="shared" si="33"/>
        <v>37000</v>
      </c>
      <c r="F163" s="4"/>
    </row>
    <row r="164" spans="1:6">
      <c r="A164" s="1" t="str">
        <f t="shared" si="26"/>
        <v/>
      </c>
      <c r="B164" s="1">
        <f t="shared" si="27"/>
        <v>159</v>
      </c>
      <c r="C164" s="6">
        <v>3</v>
      </c>
      <c r="D164" s="16">
        <f t="shared" si="32"/>
        <v>37000</v>
      </c>
      <c r="E164" s="22">
        <f t="shared" si="33"/>
        <v>37000</v>
      </c>
      <c r="F164" s="4"/>
    </row>
    <row r="165" spans="1:6">
      <c r="A165" s="1" t="str">
        <f t="shared" si="26"/>
        <v/>
      </c>
      <c r="B165" s="1">
        <f t="shared" si="27"/>
        <v>160</v>
      </c>
      <c r="C165" s="6">
        <v>4</v>
      </c>
      <c r="D165" s="16">
        <f t="shared" si="32"/>
        <v>37000</v>
      </c>
      <c r="E165" s="22">
        <f t="shared" si="33"/>
        <v>37000</v>
      </c>
      <c r="F165" s="4"/>
    </row>
    <row r="166" spans="1:6">
      <c r="A166" s="1" t="str">
        <f t="shared" si="26"/>
        <v/>
      </c>
      <c r="B166" s="1">
        <f t="shared" si="27"/>
        <v>161</v>
      </c>
      <c r="C166" s="6">
        <v>5</v>
      </c>
      <c r="D166" s="16">
        <f t="shared" si="32"/>
        <v>0</v>
      </c>
      <c r="E166" s="22">
        <f t="shared" si="33"/>
        <v>37000</v>
      </c>
      <c r="F166" s="4"/>
    </row>
    <row r="167" spans="1:6">
      <c r="A167" s="1" t="str">
        <f t="shared" si="26"/>
        <v/>
      </c>
      <c r="B167" s="1">
        <f t="shared" si="27"/>
        <v>162</v>
      </c>
      <c r="C167" s="6">
        <v>6</v>
      </c>
      <c r="D167" s="16">
        <f t="shared" si="32"/>
        <v>0</v>
      </c>
      <c r="E167" s="22">
        <f t="shared" si="33"/>
        <v>37000</v>
      </c>
      <c r="F167" s="4"/>
    </row>
    <row r="168" spans="1:6">
      <c r="A168" s="1" t="str">
        <f t="shared" si="26"/>
        <v/>
      </c>
      <c r="B168" s="1">
        <f t="shared" si="27"/>
        <v>163</v>
      </c>
      <c r="C168" s="6">
        <v>7</v>
      </c>
      <c r="D168" s="16">
        <f t="shared" si="32"/>
        <v>0</v>
      </c>
      <c r="E168" s="22">
        <f t="shared" si="33"/>
        <v>37000</v>
      </c>
      <c r="F168" s="4"/>
    </row>
    <row r="169" spans="1:6">
      <c r="A169" s="1" t="str">
        <f t="shared" si="26"/>
        <v/>
      </c>
      <c r="B169" s="1">
        <f t="shared" si="27"/>
        <v>164</v>
      </c>
      <c r="C169" s="6">
        <v>8</v>
      </c>
      <c r="D169" s="16">
        <f t="shared" si="32"/>
        <v>0</v>
      </c>
      <c r="E169" s="22">
        <f t="shared" si="33"/>
        <v>37000</v>
      </c>
      <c r="F169" s="4"/>
    </row>
    <row r="170" spans="1:6">
      <c r="A170" s="1" t="str">
        <f t="shared" si="26"/>
        <v/>
      </c>
      <c r="B170" s="1">
        <f t="shared" si="27"/>
        <v>165</v>
      </c>
      <c r="C170" s="6">
        <v>9</v>
      </c>
      <c r="D170" s="16">
        <f t="shared" si="32"/>
        <v>0</v>
      </c>
      <c r="E170" s="22">
        <f t="shared" si="33"/>
        <v>37000</v>
      </c>
      <c r="F170" s="4"/>
    </row>
    <row r="171" spans="1:6">
      <c r="A171" s="1" t="str">
        <f t="shared" si="26"/>
        <v/>
      </c>
      <c r="B171" s="1">
        <f t="shared" si="27"/>
        <v>166</v>
      </c>
      <c r="C171" s="6">
        <v>10</v>
      </c>
      <c r="D171" s="16">
        <f t="shared" si="32"/>
        <v>0</v>
      </c>
      <c r="E171" s="22">
        <f t="shared" si="33"/>
        <v>37000</v>
      </c>
      <c r="F171" s="4"/>
    </row>
    <row r="172" spans="1:6">
      <c r="A172" s="1" t="str">
        <f t="shared" si="26"/>
        <v/>
      </c>
      <c r="B172" s="1">
        <f t="shared" si="27"/>
        <v>167</v>
      </c>
      <c r="C172" s="6">
        <v>11</v>
      </c>
      <c r="D172" s="16">
        <f t="shared" si="32"/>
        <v>0</v>
      </c>
      <c r="E172" s="22">
        <f t="shared" si="33"/>
        <v>37000</v>
      </c>
      <c r="F172" s="4"/>
    </row>
    <row r="173" spans="1:6">
      <c r="A173" s="1" t="str">
        <f t="shared" si="26"/>
        <v/>
      </c>
      <c r="B173" s="1">
        <f t="shared" si="27"/>
        <v>168</v>
      </c>
      <c r="C173" s="6">
        <v>12</v>
      </c>
      <c r="D173" s="16">
        <f t="shared" si="32"/>
        <v>0</v>
      </c>
      <c r="E173" s="22">
        <f t="shared" si="33"/>
        <v>37000</v>
      </c>
      <c r="F173" s="4"/>
    </row>
    <row r="174" spans="1:6">
      <c r="A174" s="18">
        <f t="shared" si="26"/>
        <v>15</v>
      </c>
      <c r="B174" s="18">
        <f t="shared" si="27"/>
        <v>169</v>
      </c>
      <c r="C174" s="6">
        <v>1</v>
      </c>
      <c r="D174" s="16">
        <f t="shared" ref="D174:D185" si="34">IF(C174&lt;=occp15,rent15,0)</f>
        <v>37000</v>
      </c>
      <c r="E174" s="22">
        <f t="shared" ref="E174:E185" si="35">rent15</f>
        <v>37000</v>
      </c>
      <c r="F174" s="4"/>
    </row>
    <row r="175" spans="1:6">
      <c r="A175" s="1" t="str">
        <f t="shared" si="26"/>
        <v/>
      </c>
      <c r="B175" s="1">
        <f t="shared" si="27"/>
        <v>170</v>
      </c>
      <c r="C175" s="6">
        <v>2</v>
      </c>
      <c r="D175" s="16">
        <f t="shared" si="34"/>
        <v>37000</v>
      </c>
      <c r="E175" s="22">
        <f t="shared" si="35"/>
        <v>37000</v>
      </c>
      <c r="F175" s="4"/>
    </row>
    <row r="176" spans="1:6">
      <c r="A176" s="1" t="str">
        <f t="shared" si="26"/>
        <v/>
      </c>
      <c r="B176" s="1">
        <f t="shared" si="27"/>
        <v>171</v>
      </c>
      <c r="C176" s="6">
        <v>3</v>
      </c>
      <c r="D176" s="16">
        <f t="shared" si="34"/>
        <v>37000</v>
      </c>
      <c r="E176" s="22">
        <f t="shared" si="35"/>
        <v>37000</v>
      </c>
      <c r="F176" s="4"/>
    </row>
    <row r="177" spans="1:6">
      <c r="A177" s="1" t="str">
        <f t="shared" si="26"/>
        <v/>
      </c>
      <c r="B177" s="1">
        <f t="shared" si="27"/>
        <v>172</v>
      </c>
      <c r="C177" s="6">
        <v>4</v>
      </c>
      <c r="D177" s="16">
        <f t="shared" si="34"/>
        <v>37000</v>
      </c>
      <c r="E177" s="22">
        <f t="shared" si="35"/>
        <v>37000</v>
      </c>
      <c r="F177" s="4"/>
    </row>
    <row r="178" spans="1:6">
      <c r="A178" s="1" t="str">
        <f t="shared" si="26"/>
        <v/>
      </c>
      <c r="B178" s="1">
        <f t="shared" si="27"/>
        <v>173</v>
      </c>
      <c r="C178" s="6">
        <v>5</v>
      </c>
      <c r="D178" s="16">
        <f t="shared" si="34"/>
        <v>37000</v>
      </c>
      <c r="E178" s="22">
        <f t="shared" si="35"/>
        <v>37000</v>
      </c>
      <c r="F178" s="4"/>
    </row>
    <row r="179" spans="1:6">
      <c r="A179" s="1" t="str">
        <f t="shared" si="26"/>
        <v/>
      </c>
      <c r="B179" s="1">
        <f t="shared" si="27"/>
        <v>174</v>
      </c>
      <c r="C179" s="6">
        <v>6</v>
      </c>
      <c r="D179" s="16">
        <f t="shared" si="34"/>
        <v>37000</v>
      </c>
      <c r="E179" s="22">
        <f t="shared" si="35"/>
        <v>37000</v>
      </c>
      <c r="F179" s="4"/>
    </row>
    <row r="180" spans="1:6">
      <c r="A180" s="1" t="str">
        <f t="shared" si="26"/>
        <v/>
      </c>
      <c r="B180" s="1">
        <f t="shared" si="27"/>
        <v>175</v>
      </c>
      <c r="C180" s="6">
        <v>7</v>
      </c>
      <c r="D180" s="16">
        <f t="shared" si="34"/>
        <v>37000</v>
      </c>
      <c r="E180" s="22">
        <f t="shared" si="35"/>
        <v>37000</v>
      </c>
      <c r="F180" s="4"/>
    </row>
    <row r="181" spans="1:6">
      <c r="A181" s="1" t="str">
        <f t="shared" si="26"/>
        <v/>
      </c>
      <c r="B181" s="1">
        <f t="shared" si="27"/>
        <v>176</v>
      </c>
      <c r="C181" s="6">
        <v>8</v>
      </c>
      <c r="D181" s="16">
        <f t="shared" si="34"/>
        <v>37000</v>
      </c>
      <c r="E181" s="22">
        <f t="shared" si="35"/>
        <v>37000</v>
      </c>
      <c r="F181" s="4"/>
    </row>
    <row r="182" spans="1:6">
      <c r="A182" s="1" t="str">
        <f t="shared" si="26"/>
        <v/>
      </c>
      <c r="B182" s="1">
        <f t="shared" si="27"/>
        <v>177</v>
      </c>
      <c r="C182" s="6">
        <v>9</v>
      </c>
      <c r="D182" s="16">
        <f t="shared" si="34"/>
        <v>37000</v>
      </c>
      <c r="E182" s="22">
        <f t="shared" si="35"/>
        <v>37000</v>
      </c>
      <c r="F182" s="4"/>
    </row>
    <row r="183" spans="1:6">
      <c r="A183" s="1" t="str">
        <f t="shared" si="26"/>
        <v/>
      </c>
      <c r="B183" s="1">
        <f t="shared" si="27"/>
        <v>178</v>
      </c>
      <c r="C183" s="6">
        <v>10</v>
      </c>
      <c r="D183" s="16">
        <f t="shared" si="34"/>
        <v>37000</v>
      </c>
      <c r="E183" s="22">
        <f t="shared" si="35"/>
        <v>37000</v>
      </c>
      <c r="F183" s="4"/>
    </row>
    <row r="184" spans="1:6">
      <c r="A184" s="1" t="str">
        <f t="shared" si="26"/>
        <v/>
      </c>
      <c r="B184" s="1">
        <f t="shared" si="27"/>
        <v>179</v>
      </c>
      <c r="C184" s="6">
        <v>11</v>
      </c>
      <c r="D184" s="16">
        <f t="shared" si="34"/>
        <v>37000</v>
      </c>
      <c r="E184" s="22">
        <f t="shared" si="35"/>
        <v>37000</v>
      </c>
      <c r="F184" s="4"/>
    </row>
    <row r="185" spans="1:6">
      <c r="A185" s="1" t="str">
        <f t="shared" si="26"/>
        <v/>
      </c>
      <c r="B185" s="1">
        <f t="shared" si="27"/>
        <v>180</v>
      </c>
      <c r="C185" s="6">
        <v>12</v>
      </c>
      <c r="D185" s="16">
        <f t="shared" si="34"/>
        <v>37000</v>
      </c>
      <c r="E185" s="22">
        <f t="shared" si="35"/>
        <v>37000</v>
      </c>
      <c r="F185" s="4"/>
    </row>
    <row r="186" spans="1:6">
      <c r="A186" s="18">
        <f t="shared" si="26"/>
        <v>16</v>
      </c>
      <c r="B186" s="18">
        <f t="shared" si="27"/>
        <v>181</v>
      </c>
      <c r="C186" s="6">
        <v>1</v>
      </c>
      <c r="D186" s="16">
        <f t="shared" ref="D186:D197" si="36">IF(C186&lt;=occp16,rent16,0)</f>
        <v>37000</v>
      </c>
      <c r="E186" s="22">
        <f t="shared" ref="E186:E197" si="37">rent16</f>
        <v>37000</v>
      </c>
      <c r="F186" s="4"/>
    </row>
    <row r="187" spans="1:6">
      <c r="A187" s="1" t="str">
        <f t="shared" si="26"/>
        <v/>
      </c>
      <c r="B187" s="1">
        <f t="shared" si="27"/>
        <v>182</v>
      </c>
      <c r="C187" s="6">
        <v>2</v>
      </c>
      <c r="D187" s="16">
        <f t="shared" si="36"/>
        <v>37000</v>
      </c>
      <c r="E187" s="22">
        <f t="shared" si="37"/>
        <v>37000</v>
      </c>
      <c r="F187" s="4"/>
    </row>
    <row r="188" spans="1:6">
      <c r="A188" s="1" t="str">
        <f t="shared" si="26"/>
        <v/>
      </c>
      <c r="B188" s="1">
        <f t="shared" si="27"/>
        <v>183</v>
      </c>
      <c r="C188" s="6">
        <v>3</v>
      </c>
      <c r="D188" s="16">
        <f t="shared" si="36"/>
        <v>37000</v>
      </c>
      <c r="E188" s="22">
        <f t="shared" si="37"/>
        <v>37000</v>
      </c>
      <c r="F188" s="4"/>
    </row>
    <row r="189" spans="1:6">
      <c r="A189" s="1" t="str">
        <f t="shared" si="26"/>
        <v/>
      </c>
      <c r="B189" s="1">
        <f t="shared" si="27"/>
        <v>184</v>
      </c>
      <c r="C189" s="6">
        <v>4</v>
      </c>
      <c r="D189" s="16">
        <f t="shared" si="36"/>
        <v>37000</v>
      </c>
      <c r="E189" s="22">
        <f t="shared" si="37"/>
        <v>37000</v>
      </c>
      <c r="F189" s="4"/>
    </row>
    <row r="190" spans="1:6">
      <c r="A190" s="1" t="str">
        <f t="shared" si="26"/>
        <v/>
      </c>
      <c r="B190" s="1">
        <f t="shared" si="27"/>
        <v>185</v>
      </c>
      <c r="C190" s="6">
        <v>5</v>
      </c>
      <c r="D190" s="16">
        <f t="shared" si="36"/>
        <v>37000</v>
      </c>
      <c r="E190" s="22">
        <f t="shared" si="37"/>
        <v>37000</v>
      </c>
      <c r="F190" s="4"/>
    </row>
    <row r="191" spans="1:6">
      <c r="A191" s="1" t="str">
        <f t="shared" si="26"/>
        <v/>
      </c>
      <c r="B191" s="1">
        <f t="shared" si="27"/>
        <v>186</v>
      </c>
      <c r="C191" s="6">
        <v>6</v>
      </c>
      <c r="D191" s="16">
        <f t="shared" si="36"/>
        <v>37000</v>
      </c>
      <c r="E191" s="22">
        <f t="shared" si="37"/>
        <v>37000</v>
      </c>
      <c r="F191" s="4"/>
    </row>
    <row r="192" spans="1:6">
      <c r="A192" s="1" t="str">
        <f t="shared" si="26"/>
        <v/>
      </c>
      <c r="B192" s="1">
        <f t="shared" si="27"/>
        <v>187</v>
      </c>
      <c r="C192" s="6">
        <v>7</v>
      </c>
      <c r="D192" s="16">
        <f t="shared" si="36"/>
        <v>0</v>
      </c>
      <c r="E192" s="22">
        <f t="shared" si="37"/>
        <v>37000</v>
      </c>
      <c r="F192" s="4"/>
    </row>
    <row r="193" spans="1:6">
      <c r="A193" s="1" t="str">
        <f t="shared" si="26"/>
        <v/>
      </c>
      <c r="B193" s="1">
        <f t="shared" si="27"/>
        <v>188</v>
      </c>
      <c r="C193" s="6">
        <v>8</v>
      </c>
      <c r="D193" s="16">
        <f t="shared" si="36"/>
        <v>0</v>
      </c>
      <c r="E193" s="22">
        <f t="shared" si="37"/>
        <v>37000</v>
      </c>
      <c r="F193" s="4"/>
    </row>
    <row r="194" spans="1:6">
      <c r="A194" s="1" t="str">
        <f t="shared" si="26"/>
        <v/>
      </c>
      <c r="B194" s="1">
        <f t="shared" si="27"/>
        <v>189</v>
      </c>
      <c r="C194" s="6">
        <v>9</v>
      </c>
      <c r="D194" s="16">
        <f t="shared" si="36"/>
        <v>0</v>
      </c>
      <c r="E194" s="22">
        <f t="shared" si="37"/>
        <v>37000</v>
      </c>
      <c r="F194" s="4"/>
    </row>
    <row r="195" spans="1:6">
      <c r="A195" s="1" t="str">
        <f t="shared" si="26"/>
        <v/>
      </c>
      <c r="B195" s="1">
        <f t="shared" si="27"/>
        <v>190</v>
      </c>
      <c r="C195" s="6">
        <v>10</v>
      </c>
      <c r="D195" s="16">
        <f t="shared" si="36"/>
        <v>0</v>
      </c>
      <c r="E195" s="22">
        <f t="shared" si="37"/>
        <v>37000</v>
      </c>
      <c r="F195" s="4"/>
    </row>
    <row r="196" spans="1:6">
      <c r="A196" s="1" t="str">
        <f t="shared" si="26"/>
        <v/>
      </c>
      <c r="B196" s="1">
        <f t="shared" si="27"/>
        <v>191</v>
      </c>
      <c r="C196" s="6">
        <v>11</v>
      </c>
      <c r="D196" s="16">
        <f t="shared" si="36"/>
        <v>0</v>
      </c>
      <c r="E196" s="22">
        <f t="shared" si="37"/>
        <v>37000</v>
      </c>
      <c r="F196" s="4"/>
    </row>
    <row r="197" spans="1:6">
      <c r="A197" s="1" t="str">
        <f t="shared" si="26"/>
        <v/>
      </c>
      <c r="B197" s="1">
        <f t="shared" si="27"/>
        <v>192</v>
      </c>
      <c r="C197" s="6">
        <v>12</v>
      </c>
      <c r="D197" s="16">
        <f t="shared" si="36"/>
        <v>0</v>
      </c>
      <c r="E197" s="22">
        <f t="shared" si="37"/>
        <v>37000</v>
      </c>
      <c r="F197" s="4"/>
    </row>
    <row r="198" spans="1:6">
      <c r="A198" s="18">
        <f t="shared" si="26"/>
        <v>17</v>
      </c>
      <c r="B198" s="18">
        <f t="shared" si="27"/>
        <v>193</v>
      </c>
      <c r="C198" s="6">
        <v>1</v>
      </c>
      <c r="D198" s="16">
        <f t="shared" ref="D198:D209" si="38">IF(C198&lt;=occp17,rent17,0)</f>
        <v>37000</v>
      </c>
      <c r="E198" s="22">
        <f t="shared" ref="E198:E209" si="39">rent17</f>
        <v>37000</v>
      </c>
      <c r="F198" s="4"/>
    </row>
    <row r="199" spans="1:6">
      <c r="A199" s="1" t="str">
        <f t="shared" ref="A199:A262" si="40">IF(INT(B198/12)-(B198/12)=0,INT(B198/12)+1,"")</f>
        <v/>
      </c>
      <c r="B199" s="1">
        <f t="shared" ref="B199:B262" si="41">B198+1</f>
        <v>194</v>
      </c>
      <c r="C199" s="6">
        <v>2</v>
      </c>
      <c r="D199" s="16">
        <f t="shared" si="38"/>
        <v>37000</v>
      </c>
      <c r="E199" s="22">
        <f t="shared" si="39"/>
        <v>37000</v>
      </c>
      <c r="F199" s="4"/>
    </row>
    <row r="200" spans="1:6">
      <c r="A200" s="1" t="str">
        <f t="shared" si="40"/>
        <v/>
      </c>
      <c r="B200" s="1">
        <f t="shared" si="41"/>
        <v>195</v>
      </c>
      <c r="C200" s="6">
        <v>3</v>
      </c>
      <c r="D200" s="16">
        <f t="shared" si="38"/>
        <v>37000</v>
      </c>
      <c r="E200" s="22">
        <f t="shared" si="39"/>
        <v>37000</v>
      </c>
      <c r="F200" s="4"/>
    </row>
    <row r="201" spans="1:6">
      <c r="A201" s="1" t="str">
        <f t="shared" si="40"/>
        <v/>
      </c>
      <c r="B201" s="1">
        <f t="shared" si="41"/>
        <v>196</v>
      </c>
      <c r="C201" s="6">
        <v>4</v>
      </c>
      <c r="D201" s="16">
        <f t="shared" si="38"/>
        <v>37000</v>
      </c>
      <c r="E201" s="22">
        <f t="shared" si="39"/>
        <v>37000</v>
      </c>
      <c r="F201" s="4"/>
    </row>
    <row r="202" spans="1:6">
      <c r="A202" s="1" t="str">
        <f t="shared" si="40"/>
        <v/>
      </c>
      <c r="B202" s="1">
        <f t="shared" si="41"/>
        <v>197</v>
      </c>
      <c r="C202" s="6">
        <v>5</v>
      </c>
      <c r="D202" s="16">
        <f t="shared" si="38"/>
        <v>37000</v>
      </c>
      <c r="E202" s="22">
        <f t="shared" si="39"/>
        <v>37000</v>
      </c>
      <c r="F202" s="4"/>
    </row>
    <row r="203" spans="1:6">
      <c r="A203" s="1" t="str">
        <f t="shared" si="40"/>
        <v/>
      </c>
      <c r="B203" s="1">
        <f t="shared" si="41"/>
        <v>198</v>
      </c>
      <c r="C203" s="6">
        <v>6</v>
      </c>
      <c r="D203" s="16">
        <f t="shared" si="38"/>
        <v>37000</v>
      </c>
      <c r="E203" s="22">
        <f t="shared" si="39"/>
        <v>37000</v>
      </c>
      <c r="F203" s="4"/>
    </row>
    <row r="204" spans="1:6">
      <c r="A204" s="1" t="str">
        <f t="shared" si="40"/>
        <v/>
      </c>
      <c r="B204" s="1">
        <f t="shared" si="41"/>
        <v>199</v>
      </c>
      <c r="C204" s="6">
        <v>7</v>
      </c>
      <c r="D204" s="16">
        <f t="shared" si="38"/>
        <v>37000</v>
      </c>
      <c r="E204" s="22">
        <f t="shared" si="39"/>
        <v>37000</v>
      </c>
      <c r="F204" s="4"/>
    </row>
    <row r="205" spans="1:6">
      <c r="A205" s="1" t="str">
        <f t="shared" si="40"/>
        <v/>
      </c>
      <c r="B205" s="1">
        <f t="shared" si="41"/>
        <v>200</v>
      </c>
      <c r="C205" s="6">
        <v>8</v>
      </c>
      <c r="D205" s="16">
        <f t="shared" si="38"/>
        <v>37000</v>
      </c>
      <c r="E205" s="22">
        <f t="shared" si="39"/>
        <v>37000</v>
      </c>
      <c r="F205" s="4"/>
    </row>
    <row r="206" spans="1:6">
      <c r="A206" s="1" t="str">
        <f t="shared" si="40"/>
        <v/>
      </c>
      <c r="B206" s="1">
        <f t="shared" si="41"/>
        <v>201</v>
      </c>
      <c r="C206" s="6">
        <v>9</v>
      </c>
      <c r="D206" s="16">
        <f t="shared" si="38"/>
        <v>37000</v>
      </c>
      <c r="E206" s="22">
        <f t="shared" si="39"/>
        <v>37000</v>
      </c>
      <c r="F206" s="4"/>
    </row>
    <row r="207" spans="1:6">
      <c r="A207" s="1" t="str">
        <f t="shared" si="40"/>
        <v/>
      </c>
      <c r="B207" s="1">
        <f t="shared" si="41"/>
        <v>202</v>
      </c>
      <c r="C207" s="6">
        <v>10</v>
      </c>
      <c r="D207" s="16">
        <f t="shared" si="38"/>
        <v>37000</v>
      </c>
      <c r="E207" s="22">
        <f t="shared" si="39"/>
        <v>37000</v>
      </c>
      <c r="F207" s="4"/>
    </row>
    <row r="208" spans="1:6">
      <c r="A208" s="1" t="str">
        <f t="shared" si="40"/>
        <v/>
      </c>
      <c r="B208" s="1">
        <f t="shared" si="41"/>
        <v>203</v>
      </c>
      <c r="C208" s="6">
        <v>11</v>
      </c>
      <c r="D208" s="16">
        <f t="shared" si="38"/>
        <v>37000</v>
      </c>
      <c r="E208" s="22">
        <f t="shared" si="39"/>
        <v>37000</v>
      </c>
      <c r="F208" s="4"/>
    </row>
    <row r="209" spans="1:6">
      <c r="A209" s="1" t="str">
        <f t="shared" si="40"/>
        <v/>
      </c>
      <c r="B209" s="1">
        <f t="shared" si="41"/>
        <v>204</v>
      </c>
      <c r="C209" s="6">
        <v>12</v>
      </c>
      <c r="D209" s="16">
        <f t="shared" si="38"/>
        <v>37000</v>
      </c>
      <c r="E209" s="22">
        <f t="shared" si="39"/>
        <v>37000</v>
      </c>
      <c r="F209" s="4"/>
    </row>
    <row r="210" spans="1:6">
      <c r="A210" s="18">
        <f t="shared" si="40"/>
        <v>18</v>
      </c>
      <c r="B210" s="18">
        <f t="shared" si="41"/>
        <v>205</v>
      </c>
      <c r="C210" s="6">
        <v>1</v>
      </c>
      <c r="D210" s="16">
        <f t="shared" ref="D210:D221" si="42">IF(C210&lt;=occp18,rent18,0)</f>
        <v>37000</v>
      </c>
      <c r="E210" s="22">
        <f t="shared" ref="E210:E221" si="43">rent18</f>
        <v>37000</v>
      </c>
      <c r="F210" s="4"/>
    </row>
    <row r="211" spans="1:6">
      <c r="A211" s="1" t="str">
        <f t="shared" si="40"/>
        <v/>
      </c>
      <c r="B211" s="1">
        <f t="shared" si="41"/>
        <v>206</v>
      </c>
      <c r="C211" s="6">
        <v>2</v>
      </c>
      <c r="D211" s="16">
        <f t="shared" si="42"/>
        <v>37000</v>
      </c>
      <c r="E211" s="22">
        <f t="shared" si="43"/>
        <v>37000</v>
      </c>
      <c r="F211" s="4"/>
    </row>
    <row r="212" spans="1:6">
      <c r="A212" s="1" t="str">
        <f t="shared" si="40"/>
        <v/>
      </c>
      <c r="B212" s="1">
        <f t="shared" si="41"/>
        <v>207</v>
      </c>
      <c r="C212" s="6">
        <v>3</v>
      </c>
      <c r="D212" s="16">
        <f t="shared" si="42"/>
        <v>37000</v>
      </c>
      <c r="E212" s="22">
        <f t="shared" si="43"/>
        <v>37000</v>
      </c>
      <c r="F212" s="4"/>
    </row>
    <row r="213" spans="1:6">
      <c r="A213" s="1" t="str">
        <f t="shared" si="40"/>
        <v/>
      </c>
      <c r="B213" s="1">
        <f t="shared" si="41"/>
        <v>208</v>
      </c>
      <c r="C213" s="6">
        <v>4</v>
      </c>
      <c r="D213" s="16">
        <f t="shared" si="42"/>
        <v>37000</v>
      </c>
      <c r="E213" s="22">
        <f t="shared" si="43"/>
        <v>37000</v>
      </c>
      <c r="F213" s="4"/>
    </row>
    <row r="214" spans="1:6">
      <c r="A214" s="1" t="str">
        <f t="shared" si="40"/>
        <v/>
      </c>
      <c r="B214" s="1">
        <f t="shared" si="41"/>
        <v>209</v>
      </c>
      <c r="C214" s="6">
        <v>5</v>
      </c>
      <c r="D214" s="16">
        <f t="shared" si="42"/>
        <v>37000</v>
      </c>
      <c r="E214" s="22">
        <f t="shared" si="43"/>
        <v>37000</v>
      </c>
      <c r="F214" s="4"/>
    </row>
    <row r="215" spans="1:6">
      <c r="A215" s="1" t="str">
        <f t="shared" si="40"/>
        <v/>
      </c>
      <c r="B215" s="1">
        <f t="shared" si="41"/>
        <v>210</v>
      </c>
      <c r="C215" s="6">
        <v>6</v>
      </c>
      <c r="D215" s="16">
        <f t="shared" si="42"/>
        <v>37000</v>
      </c>
      <c r="E215" s="22">
        <f t="shared" si="43"/>
        <v>37000</v>
      </c>
      <c r="F215" s="4"/>
    </row>
    <row r="216" spans="1:6">
      <c r="A216" s="1" t="str">
        <f t="shared" si="40"/>
        <v/>
      </c>
      <c r="B216" s="1">
        <f t="shared" si="41"/>
        <v>211</v>
      </c>
      <c r="C216" s="6">
        <v>7</v>
      </c>
      <c r="D216" s="16">
        <f t="shared" si="42"/>
        <v>37000</v>
      </c>
      <c r="E216" s="22">
        <f t="shared" si="43"/>
        <v>37000</v>
      </c>
      <c r="F216" s="4"/>
    </row>
    <row r="217" spans="1:6">
      <c r="A217" s="1" t="str">
        <f t="shared" si="40"/>
        <v/>
      </c>
      <c r="B217" s="1">
        <f t="shared" si="41"/>
        <v>212</v>
      </c>
      <c r="C217" s="6">
        <v>8</v>
      </c>
      <c r="D217" s="16">
        <f t="shared" si="42"/>
        <v>37000</v>
      </c>
      <c r="E217" s="22">
        <f t="shared" si="43"/>
        <v>37000</v>
      </c>
      <c r="F217" s="4"/>
    </row>
    <row r="218" spans="1:6">
      <c r="A218" s="1" t="str">
        <f t="shared" si="40"/>
        <v/>
      </c>
      <c r="B218" s="1">
        <f t="shared" si="41"/>
        <v>213</v>
      </c>
      <c r="C218" s="6">
        <v>9</v>
      </c>
      <c r="D218" s="16">
        <f t="shared" si="42"/>
        <v>37000</v>
      </c>
      <c r="E218" s="22">
        <f t="shared" si="43"/>
        <v>37000</v>
      </c>
      <c r="F218" s="4"/>
    </row>
    <row r="219" spans="1:6">
      <c r="A219" s="1" t="str">
        <f t="shared" si="40"/>
        <v/>
      </c>
      <c r="B219" s="1">
        <f t="shared" si="41"/>
        <v>214</v>
      </c>
      <c r="C219" s="6">
        <v>10</v>
      </c>
      <c r="D219" s="16">
        <f t="shared" si="42"/>
        <v>37000</v>
      </c>
      <c r="E219" s="22">
        <f t="shared" si="43"/>
        <v>37000</v>
      </c>
      <c r="F219" s="4"/>
    </row>
    <row r="220" spans="1:6">
      <c r="A220" s="1" t="str">
        <f t="shared" si="40"/>
        <v/>
      </c>
      <c r="B220" s="1">
        <f t="shared" si="41"/>
        <v>215</v>
      </c>
      <c r="C220" s="6">
        <v>11</v>
      </c>
      <c r="D220" s="16">
        <f t="shared" si="42"/>
        <v>37000</v>
      </c>
      <c r="E220" s="22">
        <f t="shared" si="43"/>
        <v>37000</v>
      </c>
      <c r="F220" s="4"/>
    </row>
    <row r="221" spans="1:6">
      <c r="A221" s="1" t="str">
        <f t="shared" si="40"/>
        <v/>
      </c>
      <c r="B221" s="1">
        <f t="shared" si="41"/>
        <v>216</v>
      </c>
      <c r="C221" s="6">
        <v>12</v>
      </c>
      <c r="D221" s="16">
        <f t="shared" si="42"/>
        <v>37000</v>
      </c>
      <c r="E221" s="22">
        <f t="shared" si="43"/>
        <v>37000</v>
      </c>
      <c r="F221" s="4"/>
    </row>
    <row r="222" spans="1:6">
      <c r="A222" s="18">
        <f t="shared" si="40"/>
        <v>19</v>
      </c>
      <c r="B222" s="18">
        <f t="shared" si="41"/>
        <v>217</v>
      </c>
      <c r="C222" s="6">
        <v>1</v>
      </c>
      <c r="D222" s="16">
        <f t="shared" ref="D222:D233" si="44">IF(C222&lt;=occp19,rent19,0)</f>
        <v>37000</v>
      </c>
      <c r="E222" s="22">
        <f t="shared" ref="E222:E233" si="45">rent19</f>
        <v>37000</v>
      </c>
      <c r="F222" s="4"/>
    </row>
    <row r="223" spans="1:6">
      <c r="A223" s="1" t="str">
        <f t="shared" si="40"/>
        <v/>
      </c>
      <c r="B223" s="1">
        <f t="shared" si="41"/>
        <v>218</v>
      </c>
      <c r="C223" s="6">
        <v>2</v>
      </c>
      <c r="D223" s="16">
        <f t="shared" si="44"/>
        <v>37000</v>
      </c>
      <c r="E223" s="22">
        <f t="shared" si="45"/>
        <v>37000</v>
      </c>
      <c r="F223" s="4"/>
    </row>
    <row r="224" spans="1:6">
      <c r="A224" s="1" t="str">
        <f t="shared" si="40"/>
        <v/>
      </c>
      <c r="B224" s="1">
        <f t="shared" si="41"/>
        <v>219</v>
      </c>
      <c r="C224" s="6">
        <v>3</v>
      </c>
      <c r="D224" s="16">
        <f t="shared" si="44"/>
        <v>37000</v>
      </c>
      <c r="E224" s="22">
        <f t="shared" si="45"/>
        <v>37000</v>
      </c>
      <c r="F224" s="4"/>
    </row>
    <row r="225" spans="1:6">
      <c r="A225" s="1" t="str">
        <f t="shared" si="40"/>
        <v/>
      </c>
      <c r="B225" s="1">
        <f t="shared" si="41"/>
        <v>220</v>
      </c>
      <c r="C225" s="6">
        <v>4</v>
      </c>
      <c r="D225" s="16">
        <f t="shared" si="44"/>
        <v>37000</v>
      </c>
      <c r="E225" s="22">
        <f t="shared" si="45"/>
        <v>37000</v>
      </c>
      <c r="F225" s="4"/>
    </row>
    <row r="226" spans="1:6">
      <c r="A226" s="1" t="str">
        <f t="shared" si="40"/>
        <v/>
      </c>
      <c r="B226" s="1">
        <f t="shared" si="41"/>
        <v>221</v>
      </c>
      <c r="C226" s="6">
        <v>5</v>
      </c>
      <c r="D226" s="16">
        <f t="shared" si="44"/>
        <v>37000</v>
      </c>
      <c r="E226" s="22">
        <f t="shared" si="45"/>
        <v>37000</v>
      </c>
      <c r="F226" s="4"/>
    </row>
    <row r="227" spans="1:6">
      <c r="A227" s="1" t="str">
        <f t="shared" si="40"/>
        <v/>
      </c>
      <c r="B227" s="1">
        <f t="shared" si="41"/>
        <v>222</v>
      </c>
      <c r="C227" s="6">
        <v>6</v>
      </c>
      <c r="D227" s="16">
        <f t="shared" si="44"/>
        <v>37000</v>
      </c>
      <c r="E227" s="22">
        <f t="shared" si="45"/>
        <v>37000</v>
      </c>
      <c r="F227" s="4"/>
    </row>
    <row r="228" spans="1:6">
      <c r="A228" s="1" t="str">
        <f t="shared" si="40"/>
        <v/>
      </c>
      <c r="B228" s="1">
        <f t="shared" si="41"/>
        <v>223</v>
      </c>
      <c r="C228" s="6">
        <v>7</v>
      </c>
      <c r="D228" s="16">
        <f t="shared" si="44"/>
        <v>37000</v>
      </c>
      <c r="E228" s="22">
        <f t="shared" si="45"/>
        <v>37000</v>
      </c>
      <c r="F228" s="4"/>
    </row>
    <row r="229" spans="1:6">
      <c r="A229" s="1" t="str">
        <f t="shared" si="40"/>
        <v/>
      </c>
      <c r="B229" s="1">
        <f t="shared" si="41"/>
        <v>224</v>
      </c>
      <c r="C229" s="6">
        <v>8</v>
      </c>
      <c r="D229" s="16">
        <f t="shared" si="44"/>
        <v>37000</v>
      </c>
      <c r="E229" s="22">
        <f t="shared" si="45"/>
        <v>37000</v>
      </c>
      <c r="F229" s="4"/>
    </row>
    <row r="230" spans="1:6">
      <c r="A230" s="1" t="str">
        <f t="shared" si="40"/>
        <v/>
      </c>
      <c r="B230" s="1">
        <f t="shared" si="41"/>
        <v>225</v>
      </c>
      <c r="C230" s="6">
        <v>9</v>
      </c>
      <c r="D230" s="16">
        <f t="shared" si="44"/>
        <v>37000</v>
      </c>
      <c r="E230" s="22">
        <f t="shared" si="45"/>
        <v>37000</v>
      </c>
      <c r="F230" s="4"/>
    </row>
    <row r="231" spans="1:6">
      <c r="A231" s="1" t="str">
        <f t="shared" si="40"/>
        <v/>
      </c>
      <c r="B231" s="1">
        <f t="shared" si="41"/>
        <v>226</v>
      </c>
      <c r="C231" s="6">
        <v>10</v>
      </c>
      <c r="D231" s="16">
        <f t="shared" si="44"/>
        <v>37000</v>
      </c>
      <c r="E231" s="22">
        <f t="shared" si="45"/>
        <v>37000</v>
      </c>
      <c r="F231" s="4"/>
    </row>
    <row r="232" spans="1:6">
      <c r="A232" s="1" t="str">
        <f t="shared" si="40"/>
        <v/>
      </c>
      <c r="B232" s="1">
        <f t="shared" si="41"/>
        <v>227</v>
      </c>
      <c r="C232" s="6">
        <v>11</v>
      </c>
      <c r="D232" s="16">
        <f t="shared" si="44"/>
        <v>37000</v>
      </c>
      <c r="E232" s="22">
        <f t="shared" si="45"/>
        <v>37000</v>
      </c>
      <c r="F232" s="4"/>
    </row>
    <row r="233" spans="1:6">
      <c r="A233" s="1" t="str">
        <f t="shared" si="40"/>
        <v/>
      </c>
      <c r="B233" s="1">
        <f t="shared" si="41"/>
        <v>228</v>
      </c>
      <c r="C233" s="6">
        <v>12</v>
      </c>
      <c r="D233" s="16">
        <f t="shared" si="44"/>
        <v>37000</v>
      </c>
      <c r="E233" s="22">
        <f t="shared" si="45"/>
        <v>37000</v>
      </c>
      <c r="F233" s="4"/>
    </row>
    <row r="234" spans="1:6">
      <c r="A234" s="18">
        <f t="shared" si="40"/>
        <v>20</v>
      </c>
      <c r="B234" s="18">
        <f t="shared" si="41"/>
        <v>229</v>
      </c>
      <c r="C234" s="6">
        <v>1</v>
      </c>
      <c r="D234" s="16">
        <f t="shared" ref="D234:D245" si="46">IF(C234&lt;=occp20,rent20,0)</f>
        <v>37000</v>
      </c>
      <c r="E234" s="22">
        <f t="shared" ref="E234:E245" si="47">rent20</f>
        <v>37000</v>
      </c>
      <c r="F234" s="4"/>
    </row>
    <row r="235" spans="1:6">
      <c r="A235" s="1" t="str">
        <f t="shared" si="40"/>
        <v/>
      </c>
      <c r="B235" s="1">
        <f t="shared" si="41"/>
        <v>230</v>
      </c>
      <c r="C235" s="6">
        <v>2</v>
      </c>
      <c r="D235" s="16">
        <f t="shared" si="46"/>
        <v>37000</v>
      </c>
      <c r="E235" s="22">
        <f t="shared" si="47"/>
        <v>37000</v>
      </c>
      <c r="F235" s="4"/>
    </row>
    <row r="236" spans="1:6">
      <c r="A236" s="1" t="str">
        <f t="shared" si="40"/>
        <v/>
      </c>
      <c r="B236" s="1">
        <f t="shared" si="41"/>
        <v>231</v>
      </c>
      <c r="C236" s="6">
        <v>3</v>
      </c>
      <c r="D236" s="16">
        <f t="shared" si="46"/>
        <v>37000</v>
      </c>
      <c r="E236" s="22">
        <f t="shared" si="47"/>
        <v>37000</v>
      </c>
      <c r="F236" s="4"/>
    </row>
    <row r="237" spans="1:6">
      <c r="A237" s="1" t="str">
        <f t="shared" si="40"/>
        <v/>
      </c>
      <c r="B237" s="1">
        <f t="shared" si="41"/>
        <v>232</v>
      </c>
      <c r="C237" s="6">
        <v>4</v>
      </c>
      <c r="D237" s="16">
        <f t="shared" si="46"/>
        <v>37000</v>
      </c>
      <c r="E237" s="22">
        <f t="shared" si="47"/>
        <v>37000</v>
      </c>
      <c r="F237" s="4"/>
    </row>
    <row r="238" spans="1:6">
      <c r="A238" s="1" t="str">
        <f t="shared" si="40"/>
        <v/>
      </c>
      <c r="B238" s="1">
        <f t="shared" si="41"/>
        <v>233</v>
      </c>
      <c r="C238" s="6">
        <v>5</v>
      </c>
      <c r="D238" s="16">
        <f t="shared" si="46"/>
        <v>37000</v>
      </c>
      <c r="E238" s="22">
        <f t="shared" si="47"/>
        <v>37000</v>
      </c>
      <c r="F238" s="4"/>
    </row>
    <row r="239" spans="1:6">
      <c r="A239" s="1" t="str">
        <f t="shared" si="40"/>
        <v/>
      </c>
      <c r="B239" s="1">
        <f t="shared" si="41"/>
        <v>234</v>
      </c>
      <c r="C239" s="6">
        <v>6</v>
      </c>
      <c r="D239" s="16">
        <f t="shared" si="46"/>
        <v>37000</v>
      </c>
      <c r="E239" s="22">
        <f t="shared" si="47"/>
        <v>37000</v>
      </c>
      <c r="F239" s="4"/>
    </row>
    <row r="240" spans="1:6">
      <c r="A240" s="1" t="str">
        <f t="shared" si="40"/>
        <v/>
      </c>
      <c r="B240" s="1">
        <f t="shared" si="41"/>
        <v>235</v>
      </c>
      <c r="C240" s="6">
        <v>7</v>
      </c>
      <c r="D240" s="16">
        <f t="shared" si="46"/>
        <v>37000</v>
      </c>
      <c r="E240" s="22">
        <f t="shared" si="47"/>
        <v>37000</v>
      </c>
      <c r="F240" s="4"/>
    </row>
    <row r="241" spans="1:6">
      <c r="A241" s="1" t="str">
        <f t="shared" si="40"/>
        <v/>
      </c>
      <c r="B241" s="1">
        <f t="shared" si="41"/>
        <v>236</v>
      </c>
      <c r="C241" s="6">
        <v>8</v>
      </c>
      <c r="D241" s="16">
        <f t="shared" si="46"/>
        <v>37000</v>
      </c>
      <c r="E241" s="22">
        <f t="shared" si="47"/>
        <v>37000</v>
      </c>
      <c r="F241" s="4"/>
    </row>
    <row r="242" spans="1:6">
      <c r="A242" s="1" t="str">
        <f t="shared" si="40"/>
        <v/>
      </c>
      <c r="B242" s="1">
        <f t="shared" si="41"/>
        <v>237</v>
      </c>
      <c r="C242" s="6">
        <v>9</v>
      </c>
      <c r="D242" s="16">
        <f t="shared" si="46"/>
        <v>37000</v>
      </c>
      <c r="E242" s="22">
        <f t="shared" si="47"/>
        <v>37000</v>
      </c>
      <c r="F242" s="4"/>
    </row>
    <row r="243" spans="1:6">
      <c r="A243" s="1" t="str">
        <f t="shared" si="40"/>
        <v/>
      </c>
      <c r="B243" s="1">
        <f t="shared" si="41"/>
        <v>238</v>
      </c>
      <c r="C243" s="6">
        <v>10</v>
      </c>
      <c r="D243" s="16">
        <f t="shared" si="46"/>
        <v>37000</v>
      </c>
      <c r="E243" s="22">
        <f t="shared" si="47"/>
        <v>37000</v>
      </c>
      <c r="F243" s="4"/>
    </row>
    <row r="244" spans="1:6">
      <c r="A244" s="1" t="str">
        <f t="shared" si="40"/>
        <v/>
      </c>
      <c r="B244" s="1">
        <f t="shared" si="41"/>
        <v>239</v>
      </c>
      <c r="C244" s="6">
        <v>11</v>
      </c>
      <c r="D244" s="16">
        <f t="shared" si="46"/>
        <v>37000</v>
      </c>
      <c r="E244" s="22">
        <f t="shared" si="47"/>
        <v>37000</v>
      </c>
      <c r="F244" s="4"/>
    </row>
    <row r="245" spans="1:6">
      <c r="A245" s="1" t="str">
        <f t="shared" si="40"/>
        <v/>
      </c>
      <c r="B245" s="1">
        <f t="shared" si="41"/>
        <v>240</v>
      </c>
      <c r="C245" s="6">
        <v>12</v>
      </c>
      <c r="D245" s="16">
        <f t="shared" si="46"/>
        <v>37000</v>
      </c>
      <c r="E245" s="22">
        <f t="shared" si="47"/>
        <v>37000</v>
      </c>
      <c r="F245" s="4"/>
    </row>
    <row r="246" spans="1:6">
      <c r="A246" s="18">
        <f t="shared" si="40"/>
        <v>21</v>
      </c>
      <c r="B246" s="18">
        <f t="shared" si="41"/>
        <v>241</v>
      </c>
      <c r="C246" s="6">
        <v>1</v>
      </c>
      <c r="D246" s="16">
        <f t="shared" ref="D246:D257" si="48">IF(C246&lt;=occp21,rent21,0)</f>
        <v>37000</v>
      </c>
      <c r="E246" s="22">
        <f t="shared" ref="E246:E257" si="49">rent21</f>
        <v>37000</v>
      </c>
      <c r="F246" s="4"/>
    </row>
    <row r="247" spans="1:6">
      <c r="A247" s="1" t="str">
        <f t="shared" si="40"/>
        <v/>
      </c>
      <c r="B247" s="1">
        <f t="shared" si="41"/>
        <v>242</v>
      </c>
      <c r="C247" s="6">
        <v>2</v>
      </c>
      <c r="D247" s="16">
        <f t="shared" si="48"/>
        <v>37000</v>
      </c>
      <c r="E247" s="22">
        <f t="shared" si="49"/>
        <v>37000</v>
      </c>
      <c r="F247" s="4"/>
    </row>
    <row r="248" spans="1:6">
      <c r="A248" s="1" t="str">
        <f t="shared" si="40"/>
        <v/>
      </c>
      <c r="B248" s="1">
        <f t="shared" si="41"/>
        <v>243</v>
      </c>
      <c r="C248" s="6">
        <v>3</v>
      </c>
      <c r="D248" s="16">
        <f t="shared" si="48"/>
        <v>37000</v>
      </c>
      <c r="E248" s="22">
        <f t="shared" si="49"/>
        <v>37000</v>
      </c>
      <c r="F248" s="4"/>
    </row>
    <row r="249" spans="1:6">
      <c r="A249" s="1" t="str">
        <f t="shared" si="40"/>
        <v/>
      </c>
      <c r="B249" s="1">
        <f t="shared" si="41"/>
        <v>244</v>
      </c>
      <c r="C249" s="6">
        <v>4</v>
      </c>
      <c r="D249" s="16">
        <f t="shared" si="48"/>
        <v>37000</v>
      </c>
      <c r="E249" s="22">
        <f t="shared" si="49"/>
        <v>37000</v>
      </c>
      <c r="F249" s="4"/>
    </row>
    <row r="250" spans="1:6">
      <c r="A250" s="1" t="str">
        <f t="shared" si="40"/>
        <v/>
      </c>
      <c r="B250" s="1">
        <f t="shared" si="41"/>
        <v>245</v>
      </c>
      <c r="C250" s="6">
        <v>5</v>
      </c>
      <c r="D250" s="16">
        <f t="shared" si="48"/>
        <v>37000</v>
      </c>
      <c r="E250" s="22">
        <f t="shared" si="49"/>
        <v>37000</v>
      </c>
      <c r="F250" s="4"/>
    </row>
    <row r="251" spans="1:6">
      <c r="A251" s="1" t="str">
        <f t="shared" si="40"/>
        <v/>
      </c>
      <c r="B251" s="1">
        <f t="shared" si="41"/>
        <v>246</v>
      </c>
      <c r="C251" s="6">
        <v>6</v>
      </c>
      <c r="D251" s="16">
        <f t="shared" si="48"/>
        <v>37000</v>
      </c>
      <c r="E251" s="22">
        <f t="shared" si="49"/>
        <v>37000</v>
      </c>
      <c r="F251" s="4"/>
    </row>
    <row r="252" spans="1:6">
      <c r="A252" s="1" t="str">
        <f t="shared" si="40"/>
        <v/>
      </c>
      <c r="B252" s="1">
        <f t="shared" si="41"/>
        <v>247</v>
      </c>
      <c r="C252" s="6">
        <v>7</v>
      </c>
      <c r="D252" s="16">
        <f t="shared" si="48"/>
        <v>37000</v>
      </c>
      <c r="E252" s="22">
        <f t="shared" si="49"/>
        <v>37000</v>
      </c>
      <c r="F252" s="4"/>
    </row>
    <row r="253" spans="1:6">
      <c r="A253" s="1" t="str">
        <f t="shared" si="40"/>
        <v/>
      </c>
      <c r="B253" s="1">
        <f t="shared" si="41"/>
        <v>248</v>
      </c>
      <c r="C253" s="6">
        <v>8</v>
      </c>
      <c r="D253" s="16">
        <f t="shared" si="48"/>
        <v>37000</v>
      </c>
      <c r="E253" s="22">
        <f t="shared" si="49"/>
        <v>37000</v>
      </c>
      <c r="F253" s="4"/>
    </row>
    <row r="254" spans="1:6">
      <c r="A254" s="1" t="str">
        <f t="shared" si="40"/>
        <v/>
      </c>
      <c r="B254" s="1">
        <f t="shared" si="41"/>
        <v>249</v>
      </c>
      <c r="C254" s="6">
        <v>9</v>
      </c>
      <c r="D254" s="16">
        <f t="shared" si="48"/>
        <v>37000</v>
      </c>
      <c r="E254" s="22">
        <f t="shared" si="49"/>
        <v>37000</v>
      </c>
      <c r="F254" s="4"/>
    </row>
    <row r="255" spans="1:6">
      <c r="A255" s="1" t="str">
        <f t="shared" si="40"/>
        <v/>
      </c>
      <c r="B255" s="1">
        <f t="shared" si="41"/>
        <v>250</v>
      </c>
      <c r="C255" s="6">
        <v>10</v>
      </c>
      <c r="D255" s="16">
        <f t="shared" si="48"/>
        <v>37000</v>
      </c>
      <c r="E255" s="22">
        <f t="shared" si="49"/>
        <v>37000</v>
      </c>
      <c r="F255" s="4"/>
    </row>
    <row r="256" spans="1:6">
      <c r="A256" s="1" t="str">
        <f t="shared" si="40"/>
        <v/>
      </c>
      <c r="B256" s="1">
        <f t="shared" si="41"/>
        <v>251</v>
      </c>
      <c r="C256" s="6">
        <v>11</v>
      </c>
      <c r="D256" s="16">
        <f t="shared" si="48"/>
        <v>37000</v>
      </c>
      <c r="E256" s="22">
        <f t="shared" si="49"/>
        <v>37000</v>
      </c>
      <c r="F256" s="4"/>
    </row>
    <row r="257" spans="1:6">
      <c r="A257" s="1" t="str">
        <f t="shared" si="40"/>
        <v/>
      </c>
      <c r="B257" s="1">
        <f t="shared" si="41"/>
        <v>252</v>
      </c>
      <c r="C257" s="6">
        <v>12</v>
      </c>
      <c r="D257" s="16">
        <f t="shared" si="48"/>
        <v>37000</v>
      </c>
      <c r="E257" s="22">
        <f t="shared" si="49"/>
        <v>37000</v>
      </c>
      <c r="F257" s="4"/>
    </row>
    <row r="258" spans="1:6">
      <c r="A258" s="18">
        <f t="shared" si="40"/>
        <v>22</v>
      </c>
      <c r="B258" s="18">
        <f t="shared" si="41"/>
        <v>253</v>
      </c>
      <c r="C258" s="6">
        <v>1</v>
      </c>
      <c r="D258" s="16">
        <f t="shared" ref="D258:D269" si="50">IF(C258&lt;=occp22,rent22,0)</f>
        <v>37000</v>
      </c>
      <c r="E258" s="22">
        <f t="shared" ref="E258:E269" si="51">rent22</f>
        <v>37000</v>
      </c>
      <c r="F258" s="4"/>
    </row>
    <row r="259" spans="1:6">
      <c r="A259" s="1" t="str">
        <f t="shared" si="40"/>
        <v/>
      </c>
      <c r="B259" s="1">
        <f t="shared" si="41"/>
        <v>254</v>
      </c>
      <c r="C259" s="6">
        <v>2</v>
      </c>
      <c r="D259" s="16">
        <f t="shared" si="50"/>
        <v>37000</v>
      </c>
      <c r="E259" s="22">
        <f t="shared" si="51"/>
        <v>37000</v>
      </c>
      <c r="F259" s="4"/>
    </row>
    <row r="260" spans="1:6">
      <c r="A260" s="1" t="str">
        <f t="shared" si="40"/>
        <v/>
      </c>
      <c r="B260" s="1">
        <f t="shared" si="41"/>
        <v>255</v>
      </c>
      <c r="C260" s="6">
        <v>3</v>
      </c>
      <c r="D260" s="16">
        <f t="shared" si="50"/>
        <v>37000</v>
      </c>
      <c r="E260" s="22">
        <f t="shared" si="51"/>
        <v>37000</v>
      </c>
      <c r="F260" s="4"/>
    </row>
    <row r="261" spans="1:6">
      <c r="A261" s="1" t="str">
        <f t="shared" si="40"/>
        <v/>
      </c>
      <c r="B261" s="1">
        <f t="shared" si="41"/>
        <v>256</v>
      </c>
      <c r="C261" s="6">
        <v>4</v>
      </c>
      <c r="D261" s="16">
        <f t="shared" si="50"/>
        <v>37000</v>
      </c>
      <c r="E261" s="22">
        <f t="shared" si="51"/>
        <v>37000</v>
      </c>
      <c r="F261" s="4"/>
    </row>
    <row r="262" spans="1:6">
      <c r="A262" s="1" t="str">
        <f t="shared" si="40"/>
        <v/>
      </c>
      <c r="B262" s="1">
        <f t="shared" si="41"/>
        <v>257</v>
      </c>
      <c r="C262" s="6">
        <v>5</v>
      </c>
      <c r="D262" s="16">
        <f t="shared" si="50"/>
        <v>37000</v>
      </c>
      <c r="E262" s="22">
        <f t="shared" si="51"/>
        <v>37000</v>
      </c>
      <c r="F262" s="4"/>
    </row>
    <row r="263" spans="1:6">
      <c r="A263" s="1" t="str">
        <f t="shared" ref="A263:A326" si="52">IF(INT(B262/12)-(B262/12)=0,INT(B262/12)+1,"")</f>
        <v/>
      </c>
      <c r="B263" s="1">
        <f t="shared" ref="B263:B326" si="53">B262+1</f>
        <v>258</v>
      </c>
      <c r="C263" s="6">
        <v>6</v>
      </c>
      <c r="D263" s="16">
        <f t="shared" si="50"/>
        <v>37000</v>
      </c>
      <c r="E263" s="22">
        <f t="shared" si="51"/>
        <v>37000</v>
      </c>
      <c r="F263" s="4"/>
    </row>
    <row r="264" spans="1:6">
      <c r="A264" s="1" t="str">
        <f t="shared" si="52"/>
        <v/>
      </c>
      <c r="B264" s="1">
        <f t="shared" si="53"/>
        <v>259</v>
      </c>
      <c r="C264" s="6">
        <v>7</v>
      </c>
      <c r="D264" s="16">
        <f t="shared" si="50"/>
        <v>37000</v>
      </c>
      <c r="E264" s="22">
        <f t="shared" si="51"/>
        <v>37000</v>
      </c>
      <c r="F264" s="4"/>
    </row>
    <row r="265" spans="1:6">
      <c r="A265" s="1" t="str">
        <f t="shared" si="52"/>
        <v/>
      </c>
      <c r="B265" s="1">
        <f t="shared" si="53"/>
        <v>260</v>
      </c>
      <c r="C265" s="6">
        <v>8</v>
      </c>
      <c r="D265" s="16">
        <f t="shared" si="50"/>
        <v>37000</v>
      </c>
      <c r="E265" s="22">
        <f t="shared" si="51"/>
        <v>37000</v>
      </c>
      <c r="F265" s="4"/>
    </row>
    <row r="266" spans="1:6">
      <c r="A266" s="1" t="str">
        <f t="shared" si="52"/>
        <v/>
      </c>
      <c r="B266" s="1">
        <f t="shared" si="53"/>
        <v>261</v>
      </c>
      <c r="C266" s="6">
        <v>9</v>
      </c>
      <c r="D266" s="16">
        <f t="shared" si="50"/>
        <v>37000</v>
      </c>
      <c r="E266" s="22">
        <f t="shared" si="51"/>
        <v>37000</v>
      </c>
      <c r="F266" s="4"/>
    </row>
    <row r="267" spans="1:6">
      <c r="A267" s="1" t="str">
        <f t="shared" si="52"/>
        <v/>
      </c>
      <c r="B267" s="1">
        <f t="shared" si="53"/>
        <v>262</v>
      </c>
      <c r="C267" s="6">
        <v>10</v>
      </c>
      <c r="D267" s="16">
        <f t="shared" si="50"/>
        <v>37000</v>
      </c>
      <c r="E267" s="22">
        <f t="shared" si="51"/>
        <v>37000</v>
      </c>
      <c r="F267" s="4"/>
    </row>
    <row r="268" spans="1:6">
      <c r="A268" s="1" t="str">
        <f t="shared" si="52"/>
        <v/>
      </c>
      <c r="B268" s="1">
        <f t="shared" si="53"/>
        <v>263</v>
      </c>
      <c r="C268" s="6">
        <v>11</v>
      </c>
      <c r="D268" s="16">
        <f t="shared" si="50"/>
        <v>37000</v>
      </c>
      <c r="E268" s="22">
        <f t="shared" si="51"/>
        <v>37000</v>
      </c>
      <c r="F268" s="4"/>
    </row>
    <row r="269" spans="1:6">
      <c r="A269" s="1" t="str">
        <f t="shared" si="52"/>
        <v/>
      </c>
      <c r="B269" s="1">
        <f t="shared" si="53"/>
        <v>264</v>
      </c>
      <c r="C269" s="6">
        <v>12</v>
      </c>
      <c r="D269" s="16">
        <f t="shared" si="50"/>
        <v>37000</v>
      </c>
      <c r="E269" s="22">
        <f t="shared" si="51"/>
        <v>37000</v>
      </c>
      <c r="F269" s="4"/>
    </row>
    <row r="270" spans="1:6">
      <c r="A270" s="18">
        <f t="shared" si="52"/>
        <v>23</v>
      </c>
      <c r="B270" s="18">
        <f t="shared" si="53"/>
        <v>265</v>
      </c>
      <c r="C270" s="6">
        <v>1</v>
      </c>
      <c r="D270" s="16">
        <f t="shared" ref="D270:D281" si="54">IF(C270&lt;=occp23,rent23,0)</f>
        <v>37000</v>
      </c>
      <c r="E270" s="22">
        <f t="shared" ref="E270:E281" si="55">rent23</f>
        <v>37000</v>
      </c>
      <c r="F270" s="4"/>
    </row>
    <row r="271" spans="1:6">
      <c r="A271" s="1" t="str">
        <f t="shared" si="52"/>
        <v/>
      </c>
      <c r="B271" s="1">
        <f t="shared" si="53"/>
        <v>266</v>
      </c>
      <c r="C271" s="6">
        <v>2</v>
      </c>
      <c r="D271" s="16">
        <f t="shared" si="54"/>
        <v>37000</v>
      </c>
      <c r="E271" s="22">
        <f t="shared" si="55"/>
        <v>37000</v>
      </c>
      <c r="F271" s="4"/>
    </row>
    <row r="272" spans="1:6">
      <c r="A272" s="1" t="str">
        <f t="shared" si="52"/>
        <v/>
      </c>
      <c r="B272" s="1">
        <f t="shared" si="53"/>
        <v>267</v>
      </c>
      <c r="C272" s="6">
        <v>3</v>
      </c>
      <c r="D272" s="16">
        <f t="shared" si="54"/>
        <v>37000</v>
      </c>
      <c r="E272" s="22">
        <f t="shared" si="55"/>
        <v>37000</v>
      </c>
      <c r="F272" s="4"/>
    </row>
    <row r="273" spans="1:6">
      <c r="A273" s="1" t="str">
        <f t="shared" si="52"/>
        <v/>
      </c>
      <c r="B273" s="1">
        <f t="shared" si="53"/>
        <v>268</v>
      </c>
      <c r="C273" s="6">
        <v>4</v>
      </c>
      <c r="D273" s="16">
        <f t="shared" si="54"/>
        <v>37000</v>
      </c>
      <c r="E273" s="22">
        <f t="shared" si="55"/>
        <v>37000</v>
      </c>
      <c r="F273" s="4"/>
    </row>
    <row r="274" spans="1:6">
      <c r="A274" s="1" t="str">
        <f t="shared" si="52"/>
        <v/>
      </c>
      <c r="B274" s="1">
        <f t="shared" si="53"/>
        <v>269</v>
      </c>
      <c r="C274" s="6">
        <v>5</v>
      </c>
      <c r="D274" s="16">
        <f t="shared" si="54"/>
        <v>37000</v>
      </c>
      <c r="E274" s="22">
        <f t="shared" si="55"/>
        <v>37000</v>
      </c>
      <c r="F274" s="4"/>
    </row>
    <row r="275" spans="1:6">
      <c r="A275" s="1" t="str">
        <f t="shared" si="52"/>
        <v/>
      </c>
      <c r="B275" s="1">
        <f t="shared" si="53"/>
        <v>270</v>
      </c>
      <c r="C275" s="6">
        <v>6</v>
      </c>
      <c r="D275" s="16">
        <f t="shared" si="54"/>
        <v>37000</v>
      </c>
      <c r="E275" s="22">
        <f t="shared" si="55"/>
        <v>37000</v>
      </c>
      <c r="F275" s="4"/>
    </row>
    <row r="276" spans="1:6">
      <c r="A276" s="1" t="str">
        <f t="shared" si="52"/>
        <v/>
      </c>
      <c r="B276" s="1">
        <f t="shared" si="53"/>
        <v>271</v>
      </c>
      <c r="C276" s="6">
        <v>7</v>
      </c>
      <c r="D276" s="16">
        <f t="shared" si="54"/>
        <v>37000</v>
      </c>
      <c r="E276" s="22">
        <f t="shared" si="55"/>
        <v>37000</v>
      </c>
      <c r="F276" s="4"/>
    </row>
    <row r="277" spans="1:6">
      <c r="A277" s="1" t="str">
        <f t="shared" si="52"/>
        <v/>
      </c>
      <c r="B277" s="1">
        <f t="shared" si="53"/>
        <v>272</v>
      </c>
      <c r="C277" s="6">
        <v>8</v>
      </c>
      <c r="D277" s="16">
        <f t="shared" si="54"/>
        <v>37000</v>
      </c>
      <c r="E277" s="22">
        <f t="shared" si="55"/>
        <v>37000</v>
      </c>
      <c r="F277" s="4"/>
    </row>
    <row r="278" spans="1:6">
      <c r="A278" s="1" t="str">
        <f t="shared" si="52"/>
        <v/>
      </c>
      <c r="B278" s="1">
        <f t="shared" si="53"/>
        <v>273</v>
      </c>
      <c r="C278" s="6">
        <v>9</v>
      </c>
      <c r="D278" s="16">
        <f t="shared" si="54"/>
        <v>37000</v>
      </c>
      <c r="E278" s="22">
        <f t="shared" si="55"/>
        <v>37000</v>
      </c>
      <c r="F278" s="4"/>
    </row>
    <row r="279" spans="1:6">
      <c r="A279" s="1" t="str">
        <f t="shared" si="52"/>
        <v/>
      </c>
      <c r="B279" s="1">
        <f t="shared" si="53"/>
        <v>274</v>
      </c>
      <c r="C279" s="6">
        <v>10</v>
      </c>
      <c r="D279" s="16">
        <f t="shared" si="54"/>
        <v>37000</v>
      </c>
      <c r="E279" s="22">
        <f t="shared" si="55"/>
        <v>37000</v>
      </c>
      <c r="F279" s="4"/>
    </row>
    <row r="280" spans="1:6">
      <c r="A280" s="1" t="str">
        <f t="shared" si="52"/>
        <v/>
      </c>
      <c r="B280" s="1">
        <f t="shared" si="53"/>
        <v>275</v>
      </c>
      <c r="C280" s="6">
        <v>11</v>
      </c>
      <c r="D280" s="16">
        <f t="shared" si="54"/>
        <v>37000</v>
      </c>
      <c r="E280" s="22">
        <f t="shared" si="55"/>
        <v>37000</v>
      </c>
      <c r="F280" s="4"/>
    </row>
    <row r="281" spans="1:6">
      <c r="A281" s="1" t="str">
        <f t="shared" si="52"/>
        <v/>
      </c>
      <c r="B281" s="1">
        <f t="shared" si="53"/>
        <v>276</v>
      </c>
      <c r="C281" s="6">
        <v>12</v>
      </c>
      <c r="D281" s="16">
        <f t="shared" si="54"/>
        <v>37000</v>
      </c>
      <c r="E281" s="22">
        <f t="shared" si="55"/>
        <v>37000</v>
      </c>
      <c r="F281" s="4"/>
    </row>
    <row r="282" spans="1:6">
      <c r="A282" s="18">
        <f t="shared" si="52"/>
        <v>24</v>
      </c>
      <c r="B282" s="18">
        <f t="shared" si="53"/>
        <v>277</v>
      </c>
      <c r="C282" s="6">
        <v>1</v>
      </c>
      <c r="D282" s="16">
        <f t="shared" ref="D282:D293" si="56">IF(C282&lt;=occp24,rent24,0)</f>
        <v>37000</v>
      </c>
      <c r="E282" s="22">
        <f t="shared" ref="E282:E293" si="57">rent24</f>
        <v>37000</v>
      </c>
      <c r="F282" s="4"/>
    </row>
    <row r="283" spans="1:6">
      <c r="A283" s="1" t="str">
        <f t="shared" si="52"/>
        <v/>
      </c>
      <c r="B283" s="1">
        <f t="shared" si="53"/>
        <v>278</v>
      </c>
      <c r="C283" s="6">
        <v>2</v>
      </c>
      <c r="D283" s="16">
        <f t="shared" si="56"/>
        <v>37000</v>
      </c>
      <c r="E283" s="22">
        <f t="shared" si="57"/>
        <v>37000</v>
      </c>
      <c r="F283" s="4"/>
    </row>
    <row r="284" spans="1:6">
      <c r="A284" s="1" t="str">
        <f t="shared" si="52"/>
        <v/>
      </c>
      <c r="B284" s="1">
        <f t="shared" si="53"/>
        <v>279</v>
      </c>
      <c r="C284" s="6">
        <v>3</v>
      </c>
      <c r="D284" s="16">
        <f t="shared" si="56"/>
        <v>37000</v>
      </c>
      <c r="E284" s="22">
        <f t="shared" si="57"/>
        <v>37000</v>
      </c>
      <c r="F284" s="4"/>
    </row>
    <row r="285" spans="1:6">
      <c r="A285" s="1" t="str">
        <f t="shared" si="52"/>
        <v/>
      </c>
      <c r="B285" s="1">
        <f t="shared" si="53"/>
        <v>280</v>
      </c>
      <c r="C285" s="6">
        <v>4</v>
      </c>
      <c r="D285" s="16">
        <f t="shared" si="56"/>
        <v>37000</v>
      </c>
      <c r="E285" s="22">
        <f t="shared" si="57"/>
        <v>37000</v>
      </c>
      <c r="F285" s="4"/>
    </row>
    <row r="286" spans="1:6">
      <c r="A286" s="1" t="str">
        <f t="shared" si="52"/>
        <v/>
      </c>
      <c r="B286" s="1">
        <f t="shared" si="53"/>
        <v>281</v>
      </c>
      <c r="C286" s="6">
        <v>5</v>
      </c>
      <c r="D286" s="16">
        <f t="shared" si="56"/>
        <v>37000</v>
      </c>
      <c r="E286" s="22">
        <f t="shared" si="57"/>
        <v>37000</v>
      </c>
      <c r="F286" s="4"/>
    </row>
    <row r="287" spans="1:6">
      <c r="A287" s="1" t="str">
        <f t="shared" si="52"/>
        <v/>
      </c>
      <c r="B287" s="1">
        <f t="shared" si="53"/>
        <v>282</v>
      </c>
      <c r="C287" s="6">
        <v>6</v>
      </c>
      <c r="D287" s="16">
        <f t="shared" si="56"/>
        <v>37000</v>
      </c>
      <c r="E287" s="22">
        <f t="shared" si="57"/>
        <v>37000</v>
      </c>
      <c r="F287" s="4"/>
    </row>
    <row r="288" spans="1:6">
      <c r="A288" s="1" t="str">
        <f t="shared" si="52"/>
        <v/>
      </c>
      <c r="B288" s="1">
        <f t="shared" si="53"/>
        <v>283</v>
      </c>
      <c r="C288" s="6">
        <v>7</v>
      </c>
      <c r="D288" s="16">
        <f t="shared" si="56"/>
        <v>37000</v>
      </c>
      <c r="E288" s="22">
        <f t="shared" si="57"/>
        <v>37000</v>
      </c>
      <c r="F288" s="4"/>
    </row>
    <row r="289" spans="1:6">
      <c r="A289" s="1" t="str">
        <f t="shared" si="52"/>
        <v/>
      </c>
      <c r="B289" s="1">
        <f t="shared" si="53"/>
        <v>284</v>
      </c>
      <c r="C289" s="6">
        <v>8</v>
      </c>
      <c r="D289" s="16">
        <f t="shared" si="56"/>
        <v>37000</v>
      </c>
      <c r="E289" s="22">
        <f t="shared" si="57"/>
        <v>37000</v>
      </c>
      <c r="F289" s="4"/>
    </row>
    <row r="290" spans="1:6">
      <c r="A290" s="1" t="str">
        <f t="shared" si="52"/>
        <v/>
      </c>
      <c r="B290" s="1">
        <f t="shared" si="53"/>
        <v>285</v>
      </c>
      <c r="C290" s="6">
        <v>9</v>
      </c>
      <c r="D290" s="16">
        <f t="shared" si="56"/>
        <v>37000</v>
      </c>
      <c r="E290" s="22">
        <f t="shared" si="57"/>
        <v>37000</v>
      </c>
      <c r="F290" s="4"/>
    </row>
    <row r="291" spans="1:6">
      <c r="A291" s="1" t="str">
        <f t="shared" si="52"/>
        <v/>
      </c>
      <c r="B291" s="1">
        <f t="shared" si="53"/>
        <v>286</v>
      </c>
      <c r="C291" s="6">
        <v>10</v>
      </c>
      <c r="D291" s="16">
        <f t="shared" si="56"/>
        <v>37000</v>
      </c>
      <c r="E291" s="22">
        <f t="shared" si="57"/>
        <v>37000</v>
      </c>
      <c r="F291" s="4"/>
    </row>
    <row r="292" spans="1:6">
      <c r="A292" s="1" t="str">
        <f t="shared" si="52"/>
        <v/>
      </c>
      <c r="B292" s="1">
        <f t="shared" si="53"/>
        <v>287</v>
      </c>
      <c r="C292" s="6">
        <v>11</v>
      </c>
      <c r="D292" s="16">
        <f t="shared" si="56"/>
        <v>37000</v>
      </c>
      <c r="E292" s="22">
        <f t="shared" si="57"/>
        <v>37000</v>
      </c>
      <c r="F292" s="4"/>
    </row>
    <row r="293" spans="1:6">
      <c r="A293" s="1" t="str">
        <f t="shared" si="52"/>
        <v/>
      </c>
      <c r="B293" s="1">
        <f t="shared" si="53"/>
        <v>288</v>
      </c>
      <c r="C293" s="6">
        <v>12</v>
      </c>
      <c r="D293" s="16">
        <f t="shared" si="56"/>
        <v>37000</v>
      </c>
      <c r="E293" s="22">
        <f t="shared" si="57"/>
        <v>37000</v>
      </c>
      <c r="F293" s="4"/>
    </row>
    <row r="294" spans="1:6">
      <c r="A294" s="18">
        <f t="shared" si="52"/>
        <v>25</v>
      </c>
      <c r="B294" s="18">
        <f t="shared" si="53"/>
        <v>289</v>
      </c>
      <c r="C294" s="6">
        <v>1</v>
      </c>
      <c r="D294" s="16">
        <f t="shared" ref="D294:D305" si="58">IF(C294&lt;=occp25,rent25,0)</f>
        <v>37000</v>
      </c>
      <c r="E294" s="22">
        <f t="shared" ref="E294:E305" si="59">rent25</f>
        <v>37000</v>
      </c>
      <c r="F294" s="4"/>
    </row>
    <row r="295" spans="1:6">
      <c r="A295" s="1" t="str">
        <f t="shared" si="52"/>
        <v/>
      </c>
      <c r="B295" s="1">
        <f t="shared" si="53"/>
        <v>290</v>
      </c>
      <c r="C295" s="6">
        <v>2</v>
      </c>
      <c r="D295" s="16">
        <f t="shared" si="58"/>
        <v>37000</v>
      </c>
      <c r="E295" s="22">
        <f t="shared" si="59"/>
        <v>37000</v>
      </c>
      <c r="F295" s="4"/>
    </row>
    <row r="296" spans="1:6">
      <c r="A296" s="1" t="str">
        <f t="shared" si="52"/>
        <v/>
      </c>
      <c r="B296" s="1">
        <f t="shared" si="53"/>
        <v>291</v>
      </c>
      <c r="C296" s="6">
        <v>3</v>
      </c>
      <c r="D296" s="16">
        <f t="shared" si="58"/>
        <v>37000</v>
      </c>
      <c r="E296" s="22">
        <f t="shared" si="59"/>
        <v>37000</v>
      </c>
      <c r="F296" s="4"/>
    </row>
    <row r="297" spans="1:6">
      <c r="A297" s="1" t="str">
        <f t="shared" si="52"/>
        <v/>
      </c>
      <c r="B297" s="1">
        <f t="shared" si="53"/>
        <v>292</v>
      </c>
      <c r="C297" s="6">
        <v>4</v>
      </c>
      <c r="D297" s="16">
        <f t="shared" si="58"/>
        <v>37000</v>
      </c>
      <c r="E297" s="22">
        <f t="shared" si="59"/>
        <v>37000</v>
      </c>
      <c r="F297" s="4"/>
    </row>
    <row r="298" spans="1:6">
      <c r="A298" s="1" t="str">
        <f t="shared" si="52"/>
        <v/>
      </c>
      <c r="B298" s="1">
        <f t="shared" si="53"/>
        <v>293</v>
      </c>
      <c r="C298" s="6">
        <v>5</v>
      </c>
      <c r="D298" s="16">
        <f t="shared" si="58"/>
        <v>37000</v>
      </c>
      <c r="E298" s="22">
        <f t="shared" si="59"/>
        <v>37000</v>
      </c>
      <c r="F298" s="4"/>
    </row>
    <row r="299" spans="1:6">
      <c r="A299" s="1" t="str">
        <f t="shared" si="52"/>
        <v/>
      </c>
      <c r="B299" s="1">
        <f t="shared" si="53"/>
        <v>294</v>
      </c>
      <c r="C299" s="6">
        <v>6</v>
      </c>
      <c r="D299" s="16">
        <f t="shared" si="58"/>
        <v>37000</v>
      </c>
      <c r="E299" s="22">
        <f t="shared" si="59"/>
        <v>37000</v>
      </c>
      <c r="F299" s="4"/>
    </row>
    <row r="300" spans="1:6">
      <c r="A300" s="1" t="str">
        <f t="shared" si="52"/>
        <v/>
      </c>
      <c r="B300" s="1">
        <f t="shared" si="53"/>
        <v>295</v>
      </c>
      <c r="C300" s="6">
        <v>7</v>
      </c>
      <c r="D300" s="16">
        <f t="shared" si="58"/>
        <v>37000</v>
      </c>
      <c r="E300" s="22">
        <f t="shared" si="59"/>
        <v>37000</v>
      </c>
      <c r="F300" s="4"/>
    </row>
    <row r="301" spans="1:6">
      <c r="A301" s="1" t="str">
        <f t="shared" si="52"/>
        <v/>
      </c>
      <c r="B301" s="1">
        <f t="shared" si="53"/>
        <v>296</v>
      </c>
      <c r="C301" s="6">
        <v>8</v>
      </c>
      <c r="D301" s="16">
        <f t="shared" si="58"/>
        <v>37000</v>
      </c>
      <c r="E301" s="22">
        <f t="shared" si="59"/>
        <v>37000</v>
      </c>
      <c r="F301" s="4"/>
    </row>
    <row r="302" spans="1:6">
      <c r="A302" s="1" t="str">
        <f t="shared" si="52"/>
        <v/>
      </c>
      <c r="B302" s="1">
        <f t="shared" si="53"/>
        <v>297</v>
      </c>
      <c r="C302" s="6">
        <v>9</v>
      </c>
      <c r="D302" s="16">
        <f t="shared" si="58"/>
        <v>37000</v>
      </c>
      <c r="E302" s="22">
        <f t="shared" si="59"/>
        <v>37000</v>
      </c>
      <c r="F302" s="4"/>
    </row>
    <row r="303" spans="1:6">
      <c r="A303" s="1" t="str">
        <f t="shared" si="52"/>
        <v/>
      </c>
      <c r="B303" s="1">
        <f t="shared" si="53"/>
        <v>298</v>
      </c>
      <c r="C303" s="6">
        <v>10</v>
      </c>
      <c r="D303" s="16">
        <f t="shared" si="58"/>
        <v>37000</v>
      </c>
      <c r="E303" s="22">
        <f t="shared" si="59"/>
        <v>37000</v>
      </c>
      <c r="F303" s="4"/>
    </row>
    <row r="304" spans="1:6">
      <c r="A304" s="1" t="str">
        <f t="shared" si="52"/>
        <v/>
      </c>
      <c r="B304" s="1">
        <f t="shared" si="53"/>
        <v>299</v>
      </c>
      <c r="C304" s="6">
        <v>11</v>
      </c>
      <c r="D304" s="16">
        <f t="shared" si="58"/>
        <v>37000</v>
      </c>
      <c r="E304" s="22">
        <f t="shared" si="59"/>
        <v>37000</v>
      </c>
      <c r="F304" s="4"/>
    </row>
    <row r="305" spans="1:6">
      <c r="A305" s="1" t="str">
        <f t="shared" si="52"/>
        <v/>
      </c>
      <c r="B305" s="1">
        <f t="shared" si="53"/>
        <v>300</v>
      </c>
      <c r="C305" s="6">
        <v>12</v>
      </c>
      <c r="D305" s="16">
        <f t="shared" si="58"/>
        <v>37000</v>
      </c>
      <c r="E305" s="22">
        <f t="shared" si="59"/>
        <v>37000</v>
      </c>
      <c r="F305" s="4"/>
    </row>
    <row r="306" spans="1:6">
      <c r="A306" s="18">
        <f t="shared" si="52"/>
        <v>26</v>
      </c>
      <c r="B306" s="18">
        <f t="shared" si="53"/>
        <v>301</v>
      </c>
      <c r="C306" s="6">
        <v>1</v>
      </c>
      <c r="D306" s="16">
        <f t="shared" ref="D306:D317" si="60">IF(C306&lt;=occp26,rent26,0)</f>
        <v>37000</v>
      </c>
      <c r="E306" s="22">
        <f t="shared" ref="E306:E317" si="61">rent26</f>
        <v>37000</v>
      </c>
      <c r="F306" s="4"/>
    </row>
    <row r="307" spans="1:6">
      <c r="A307" s="1" t="str">
        <f t="shared" si="52"/>
        <v/>
      </c>
      <c r="B307" s="1">
        <f t="shared" si="53"/>
        <v>302</v>
      </c>
      <c r="C307" s="6">
        <v>2</v>
      </c>
      <c r="D307" s="16">
        <f t="shared" si="60"/>
        <v>37000</v>
      </c>
      <c r="E307" s="22">
        <f t="shared" si="61"/>
        <v>37000</v>
      </c>
      <c r="F307" s="4"/>
    </row>
    <row r="308" spans="1:6">
      <c r="A308" s="1" t="str">
        <f t="shared" si="52"/>
        <v/>
      </c>
      <c r="B308" s="1">
        <f t="shared" si="53"/>
        <v>303</v>
      </c>
      <c r="C308" s="6">
        <v>3</v>
      </c>
      <c r="D308" s="16">
        <f t="shared" si="60"/>
        <v>37000</v>
      </c>
      <c r="E308" s="22">
        <f t="shared" si="61"/>
        <v>37000</v>
      </c>
      <c r="F308" s="4"/>
    </row>
    <row r="309" spans="1:6">
      <c r="A309" s="1" t="str">
        <f t="shared" si="52"/>
        <v/>
      </c>
      <c r="B309" s="1">
        <f t="shared" si="53"/>
        <v>304</v>
      </c>
      <c r="C309" s="6">
        <v>4</v>
      </c>
      <c r="D309" s="16">
        <f t="shared" si="60"/>
        <v>37000</v>
      </c>
      <c r="E309" s="22">
        <f t="shared" si="61"/>
        <v>37000</v>
      </c>
      <c r="F309" s="4"/>
    </row>
    <row r="310" spans="1:6">
      <c r="A310" s="1" t="str">
        <f t="shared" si="52"/>
        <v/>
      </c>
      <c r="B310" s="1">
        <f t="shared" si="53"/>
        <v>305</v>
      </c>
      <c r="C310" s="6">
        <v>5</v>
      </c>
      <c r="D310" s="16">
        <f t="shared" si="60"/>
        <v>37000</v>
      </c>
      <c r="E310" s="22">
        <f t="shared" si="61"/>
        <v>37000</v>
      </c>
      <c r="F310" s="4"/>
    </row>
    <row r="311" spans="1:6">
      <c r="A311" s="1" t="str">
        <f t="shared" si="52"/>
        <v/>
      </c>
      <c r="B311" s="1">
        <f t="shared" si="53"/>
        <v>306</v>
      </c>
      <c r="C311" s="6">
        <v>6</v>
      </c>
      <c r="D311" s="16">
        <f t="shared" si="60"/>
        <v>37000</v>
      </c>
      <c r="E311" s="22">
        <f t="shared" si="61"/>
        <v>37000</v>
      </c>
      <c r="F311" s="4"/>
    </row>
    <row r="312" spans="1:6">
      <c r="A312" s="1" t="str">
        <f t="shared" si="52"/>
        <v/>
      </c>
      <c r="B312" s="1">
        <f t="shared" si="53"/>
        <v>307</v>
      </c>
      <c r="C312" s="6">
        <v>7</v>
      </c>
      <c r="D312" s="16">
        <f t="shared" si="60"/>
        <v>37000</v>
      </c>
      <c r="E312" s="22">
        <f t="shared" si="61"/>
        <v>37000</v>
      </c>
      <c r="F312" s="4"/>
    </row>
    <row r="313" spans="1:6">
      <c r="A313" s="1" t="str">
        <f t="shared" si="52"/>
        <v/>
      </c>
      <c r="B313" s="1">
        <f t="shared" si="53"/>
        <v>308</v>
      </c>
      <c r="C313" s="6">
        <v>8</v>
      </c>
      <c r="D313" s="16">
        <f t="shared" si="60"/>
        <v>37000</v>
      </c>
      <c r="E313" s="22">
        <f t="shared" si="61"/>
        <v>37000</v>
      </c>
      <c r="F313" s="4"/>
    </row>
    <row r="314" spans="1:6">
      <c r="A314" s="1" t="str">
        <f t="shared" si="52"/>
        <v/>
      </c>
      <c r="B314" s="1">
        <f t="shared" si="53"/>
        <v>309</v>
      </c>
      <c r="C314" s="6">
        <v>9</v>
      </c>
      <c r="D314" s="16">
        <f t="shared" si="60"/>
        <v>37000</v>
      </c>
      <c r="E314" s="22">
        <f t="shared" si="61"/>
        <v>37000</v>
      </c>
      <c r="F314" s="4"/>
    </row>
    <row r="315" spans="1:6">
      <c r="A315" s="1" t="str">
        <f t="shared" si="52"/>
        <v/>
      </c>
      <c r="B315" s="1">
        <f t="shared" si="53"/>
        <v>310</v>
      </c>
      <c r="C315" s="6">
        <v>10</v>
      </c>
      <c r="D315" s="16">
        <f t="shared" si="60"/>
        <v>37000</v>
      </c>
      <c r="E315" s="22">
        <f t="shared" si="61"/>
        <v>37000</v>
      </c>
      <c r="F315" s="4"/>
    </row>
    <row r="316" spans="1:6">
      <c r="A316" s="1" t="str">
        <f t="shared" si="52"/>
        <v/>
      </c>
      <c r="B316" s="1">
        <f t="shared" si="53"/>
        <v>311</v>
      </c>
      <c r="C316" s="6">
        <v>11</v>
      </c>
      <c r="D316" s="16">
        <f t="shared" si="60"/>
        <v>37000</v>
      </c>
      <c r="E316" s="22">
        <f t="shared" si="61"/>
        <v>37000</v>
      </c>
      <c r="F316" s="4"/>
    </row>
    <row r="317" spans="1:6">
      <c r="A317" s="1" t="str">
        <f t="shared" si="52"/>
        <v/>
      </c>
      <c r="B317" s="1">
        <f t="shared" si="53"/>
        <v>312</v>
      </c>
      <c r="C317" s="6">
        <v>12</v>
      </c>
      <c r="D317" s="16">
        <f t="shared" si="60"/>
        <v>37000</v>
      </c>
      <c r="E317" s="22">
        <f t="shared" si="61"/>
        <v>37000</v>
      </c>
      <c r="F317" s="4"/>
    </row>
    <row r="318" spans="1:6">
      <c r="A318" s="18">
        <f t="shared" si="52"/>
        <v>27</v>
      </c>
      <c r="B318" s="18">
        <f t="shared" si="53"/>
        <v>313</v>
      </c>
      <c r="C318" s="6">
        <v>1</v>
      </c>
      <c r="D318" s="16">
        <f t="shared" ref="D318:D329" si="62">IF(C318&lt;=occp27,rent27,0)</f>
        <v>37000</v>
      </c>
      <c r="E318" s="22">
        <f t="shared" ref="E318:E329" si="63">rent27</f>
        <v>37000</v>
      </c>
      <c r="F318" s="4"/>
    </row>
    <row r="319" spans="1:6">
      <c r="A319" s="1" t="str">
        <f t="shared" si="52"/>
        <v/>
      </c>
      <c r="B319" s="1">
        <f t="shared" si="53"/>
        <v>314</v>
      </c>
      <c r="C319" s="6">
        <v>2</v>
      </c>
      <c r="D319" s="16">
        <f t="shared" si="62"/>
        <v>37000</v>
      </c>
      <c r="E319" s="22">
        <f t="shared" si="63"/>
        <v>37000</v>
      </c>
      <c r="F319" s="4"/>
    </row>
    <row r="320" spans="1:6">
      <c r="A320" s="1" t="str">
        <f t="shared" si="52"/>
        <v/>
      </c>
      <c r="B320" s="1">
        <f t="shared" si="53"/>
        <v>315</v>
      </c>
      <c r="C320" s="6">
        <v>3</v>
      </c>
      <c r="D320" s="16">
        <f t="shared" si="62"/>
        <v>37000</v>
      </c>
      <c r="E320" s="22">
        <f t="shared" si="63"/>
        <v>37000</v>
      </c>
      <c r="F320" s="4"/>
    </row>
    <row r="321" spans="1:6">
      <c r="A321" s="1" t="str">
        <f t="shared" si="52"/>
        <v/>
      </c>
      <c r="B321" s="1">
        <f t="shared" si="53"/>
        <v>316</v>
      </c>
      <c r="C321" s="6">
        <v>4</v>
      </c>
      <c r="D321" s="16">
        <f t="shared" si="62"/>
        <v>37000</v>
      </c>
      <c r="E321" s="22">
        <f t="shared" si="63"/>
        <v>37000</v>
      </c>
      <c r="F321" s="4"/>
    </row>
    <row r="322" spans="1:6">
      <c r="A322" s="1" t="str">
        <f t="shared" si="52"/>
        <v/>
      </c>
      <c r="B322" s="1">
        <f t="shared" si="53"/>
        <v>317</v>
      </c>
      <c r="C322" s="6">
        <v>5</v>
      </c>
      <c r="D322" s="16">
        <f t="shared" si="62"/>
        <v>37000</v>
      </c>
      <c r="E322" s="22">
        <f t="shared" si="63"/>
        <v>37000</v>
      </c>
      <c r="F322" s="4"/>
    </row>
    <row r="323" spans="1:6">
      <c r="A323" s="1" t="str">
        <f t="shared" si="52"/>
        <v/>
      </c>
      <c r="B323" s="1">
        <f t="shared" si="53"/>
        <v>318</v>
      </c>
      <c r="C323" s="6">
        <v>6</v>
      </c>
      <c r="D323" s="16">
        <f t="shared" si="62"/>
        <v>37000</v>
      </c>
      <c r="E323" s="22">
        <f t="shared" si="63"/>
        <v>37000</v>
      </c>
      <c r="F323" s="4"/>
    </row>
    <row r="324" spans="1:6">
      <c r="A324" s="1" t="str">
        <f t="shared" si="52"/>
        <v/>
      </c>
      <c r="B324" s="1">
        <f t="shared" si="53"/>
        <v>319</v>
      </c>
      <c r="C324" s="6">
        <v>7</v>
      </c>
      <c r="D324" s="16">
        <f t="shared" si="62"/>
        <v>37000</v>
      </c>
      <c r="E324" s="22">
        <f t="shared" si="63"/>
        <v>37000</v>
      </c>
      <c r="F324" s="4"/>
    </row>
    <row r="325" spans="1:6">
      <c r="A325" s="1" t="str">
        <f t="shared" si="52"/>
        <v/>
      </c>
      <c r="B325" s="1">
        <f t="shared" si="53"/>
        <v>320</v>
      </c>
      <c r="C325" s="6">
        <v>8</v>
      </c>
      <c r="D325" s="16">
        <f t="shared" si="62"/>
        <v>37000</v>
      </c>
      <c r="E325" s="22">
        <f t="shared" si="63"/>
        <v>37000</v>
      </c>
      <c r="F325" s="4"/>
    </row>
    <row r="326" spans="1:6">
      <c r="A326" s="1" t="str">
        <f t="shared" si="52"/>
        <v/>
      </c>
      <c r="B326" s="1">
        <f t="shared" si="53"/>
        <v>321</v>
      </c>
      <c r="C326" s="6">
        <v>9</v>
      </c>
      <c r="D326" s="16">
        <f t="shared" si="62"/>
        <v>37000</v>
      </c>
      <c r="E326" s="22">
        <f t="shared" si="63"/>
        <v>37000</v>
      </c>
      <c r="F326" s="4"/>
    </row>
    <row r="327" spans="1:6">
      <c r="A327" s="1" t="str">
        <f t="shared" ref="A327:A366" si="64">IF(INT(B326/12)-(B326/12)=0,INT(B326/12)+1,"")</f>
        <v/>
      </c>
      <c r="B327" s="1">
        <f t="shared" ref="B327:B365" si="65">B326+1</f>
        <v>322</v>
      </c>
      <c r="C327" s="6">
        <v>10</v>
      </c>
      <c r="D327" s="16">
        <f t="shared" si="62"/>
        <v>37000</v>
      </c>
      <c r="E327" s="22">
        <f t="shared" si="63"/>
        <v>37000</v>
      </c>
      <c r="F327" s="4"/>
    </row>
    <row r="328" spans="1:6">
      <c r="A328" s="1" t="str">
        <f t="shared" si="64"/>
        <v/>
      </c>
      <c r="B328" s="1">
        <f t="shared" si="65"/>
        <v>323</v>
      </c>
      <c r="C328" s="6">
        <v>11</v>
      </c>
      <c r="D328" s="16">
        <f t="shared" si="62"/>
        <v>37000</v>
      </c>
      <c r="E328" s="22">
        <f t="shared" si="63"/>
        <v>37000</v>
      </c>
      <c r="F328" s="4"/>
    </row>
    <row r="329" spans="1:6">
      <c r="A329" s="1" t="str">
        <f t="shared" si="64"/>
        <v/>
      </c>
      <c r="B329" s="1">
        <f t="shared" si="65"/>
        <v>324</v>
      </c>
      <c r="C329" s="6">
        <v>12</v>
      </c>
      <c r="D329" s="16">
        <f t="shared" si="62"/>
        <v>37000</v>
      </c>
      <c r="E329" s="22">
        <f t="shared" si="63"/>
        <v>37000</v>
      </c>
      <c r="F329" s="4"/>
    </row>
    <row r="330" spans="1:6">
      <c r="A330" s="18">
        <f t="shared" si="64"/>
        <v>28</v>
      </c>
      <c r="B330" s="18">
        <f t="shared" si="65"/>
        <v>325</v>
      </c>
      <c r="C330" s="6">
        <v>1</v>
      </c>
      <c r="D330" s="16">
        <f t="shared" ref="D330:D341" si="66">IF(C330&lt;=occp28,rent28,0)</f>
        <v>37000</v>
      </c>
      <c r="E330" s="22">
        <f t="shared" ref="E330:E341" si="67">rent28</f>
        <v>37000</v>
      </c>
      <c r="F330" s="4"/>
    </row>
    <row r="331" spans="1:6">
      <c r="A331" s="1" t="str">
        <f t="shared" si="64"/>
        <v/>
      </c>
      <c r="B331" s="1">
        <f t="shared" si="65"/>
        <v>326</v>
      </c>
      <c r="C331" s="6">
        <v>2</v>
      </c>
      <c r="D331" s="16">
        <f t="shared" si="66"/>
        <v>37000</v>
      </c>
      <c r="E331" s="22">
        <f t="shared" si="67"/>
        <v>37000</v>
      </c>
      <c r="F331" s="4"/>
    </row>
    <row r="332" spans="1:6">
      <c r="A332" s="1" t="str">
        <f t="shared" si="64"/>
        <v/>
      </c>
      <c r="B332" s="1">
        <f t="shared" si="65"/>
        <v>327</v>
      </c>
      <c r="C332" s="6">
        <v>3</v>
      </c>
      <c r="D332" s="16">
        <f t="shared" si="66"/>
        <v>37000</v>
      </c>
      <c r="E332" s="22">
        <f t="shared" si="67"/>
        <v>37000</v>
      </c>
      <c r="F332" s="4"/>
    </row>
    <row r="333" spans="1:6">
      <c r="A333" s="1" t="str">
        <f t="shared" si="64"/>
        <v/>
      </c>
      <c r="B333" s="1">
        <f t="shared" si="65"/>
        <v>328</v>
      </c>
      <c r="C333" s="6">
        <v>4</v>
      </c>
      <c r="D333" s="16">
        <f t="shared" si="66"/>
        <v>37000</v>
      </c>
      <c r="E333" s="22">
        <f t="shared" si="67"/>
        <v>37000</v>
      </c>
      <c r="F333" s="4"/>
    </row>
    <row r="334" spans="1:6">
      <c r="A334" s="1" t="str">
        <f t="shared" si="64"/>
        <v/>
      </c>
      <c r="B334" s="1">
        <f t="shared" si="65"/>
        <v>329</v>
      </c>
      <c r="C334" s="6">
        <v>5</v>
      </c>
      <c r="D334" s="16">
        <f t="shared" si="66"/>
        <v>37000</v>
      </c>
      <c r="E334" s="22">
        <f t="shared" si="67"/>
        <v>37000</v>
      </c>
      <c r="F334" s="4"/>
    </row>
    <row r="335" spans="1:6">
      <c r="A335" s="1" t="str">
        <f t="shared" si="64"/>
        <v/>
      </c>
      <c r="B335" s="1">
        <f t="shared" si="65"/>
        <v>330</v>
      </c>
      <c r="C335" s="6">
        <v>6</v>
      </c>
      <c r="D335" s="16">
        <f t="shared" si="66"/>
        <v>37000</v>
      </c>
      <c r="E335" s="22">
        <f t="shared" si="67"/>
        <v>37000</v>
      </c>
      <c r="F335" s="4"/>
    </row>
    <row r="336" spans="1:6">
      <c r="A336" s="1" t="str">
        <f t="shared" si="64"/>
        <v/>
      </c>
      <c r="B336" s="1">
        <f t="shared" si="65"/>
        <v>331</v>
      </c>
      <c r="C336" s="6">
        <v>7</v>
      </c>
      <c r="D336" s="16">
        <f t="shared" si="66"/>
        <v>37000</v>
      </c>
      <c r="E336" s="22">
        <f t="shared" si="67"/>
        <v>37000</v>
      </c>
      <c r="F336" s="4"/>
    </row>
    <row r="337" spans="1:6">
      <c r="A337" s="1" t="str">
        <f t="shared" si="64"/>
        <v/>
      </c>
      <c r="B337" s="1">
        <f t="shared" si="65"/>
        <v>332</v>
      </c>
      <c r="C337" s="6">
        <v>8</v>
      </c>
      <c r="D337" s="16">
        <f t="shared" si="66"/>
        <v>37000</v>
      </c>
      <c r="E337" s="22">
        <f t="shared" si="67"/>
        <v>37000</v>
      </c>
      <c r="F337" s="4"/>
    </row>
    <row r="338" spans="1:6">
      <c r="A338" s="1" t="str">
        <f t="shared" si="64"/>
        <v/>
      </c>
      <c r="B338" s="1">
        <f t="shared" si="65"/>
        <v>333</v>
      </c>
      <c r="C338" s="6">
        <v>9</v>
      </c>
      <c r="D338" s="16">
        <f t="shared" si="66"/>
        <v>37000</v>
      </c>
      <c r="E338" s="22">
        <f t="shared" si="67"/>
        <v>37000</v>
      </c>
      <c r="F338" s="4"/>
    </row>
    <row r="339" spans="1:6">
      <c r="A339" s="1" t="str">
        <f t="shared" si="64"/>
        <v/>
      </c>
      <c r="B339" s="1">
        <f t="shared" si="65"/>
        <v>334</v>
      </c>
      <c r="C339" s="6">
        <v>10</v>
      </c>
      <c r="D339" s="16">
        <f t="shared" si="66"/>
        <v>37000</v>
      </c>
      <c r="E339" s="22">
        <f t="shared" si="67"/>
        <v>37000</v>
      </c>
      <c r="F339" s="4"/>
    </row>
    <row r="340" spans="1:6">
      <c r="A340" s="1" t="str">
        <f t="shared" si="64"/>
        <v/>
      </c>
      <c r="B340" s="1">
        <f t="shared" si="65"/>
        <v>335</v>
      </c>
      <c r="C340" s="6">
        <v>11</v>
      </c>
      <c r="D340" s="16">
        <f t="shared" si="66"/>
        <v>37000</v>
      </c>
      <c r="E340" s="22">
        <f t="shared" si="67"/>
        <v>37000</v>
      </c>
      <c r="F340" s="4"/>
    </row>
    <row r="341" spans="1:6">
      <c r="A341" s="1" t="str">
        <f t="shared" si="64"/>
        <v/>
      </c>
      <c r="B341" s="1">
        <f t="shared" si="65"/>
        <v>336</v>
      </c>
      <c r="C341" s="6">
        <v>12</v>
      </c>
      <c r="D341" s="16">
        <f t="shared" si="66"/>
        <v>37000</v>
      </c>
      <c r="E341" s="22">
        <f t="shared" si="67"/>
        <v>37000</v>
      </c>
      <c r="F341" s="4"/>
    </row>
    <row r="342" spans="1:6">
      <c r="A342" s="18">
        <f t="shared" si="64"/>
        <v>29</v>
      </c>
      <c r="B342" s="18">
        <f t="shared" si="65"/>
        <v>337</v>
      </c>
      <c r="C342" s="6">
        <v>1</v>
      </c>
      <c r="D342" s="16">
        <f t="shared" ref="D342:D353" si="68">IF(C342&lt;=occp29,rent29,0)</f>
        <v>37000</v>
      </c>
      <c r="E342" s="22">
        <f t="shared" ref="E342:E353" si="69">rent29</f>
        <v>37000</v>
      </c>
      <c r="F342" s="4"/>
    </row>
    <row r="343" spans="1:6">
      <c r="A343" s="1" t="str">
        <f t="shared" si="64"/>
        <v/>
      </c>
      <c r="B343" s="1">
        <f t="shared" si="65"/>
        <v>338</v>
      </c>
      <c r="C343" s="6">
        <v>2</v>
      </c>
      <c r="D343" s="16">
        <f t="shared" si="68"/>
        <v>37000</v>
      </c>
      <c r="E343" s="22">
        <f t="shared" si="69"/>
        <v>37000</v>
      </c>
      <c r="F343" s="4"/>
    </row>
    <row r="344" spans="1:6">
      <c r="A344" s="1" t="str">
        <f t="shared" si="64"/>
        <v/>
      </c>
      <c r="B344" s="1">
        <f t="shared" si="65"/>
        <v>339</v>
      </c>
      <c r="C344" s="6">
        <v>3</v>
      </c>
      <c r="D344" s="16">
        <f t="shared" si="68"/>
        <v>37000</v>
      </c>
      <c r="E344" s="22">
        <f t="shared" si="69"/>
        <v>37000</v>
      </c>
      <c r="F344" s="4"/>
    </row>
    <row r="345" spans="1:6">
      <c r="A345" s="1" t="str">
        <f t="shared" si="64"/>
        <v/>
      </c>
      <c r="B345" s="1">
        <f t="shared" si="65"/>
        <v>340</v>
      </c>
      <c r="C345" s="6">
        <v>4</v>
      </c>
      <c r="D345" s="16">
        <f t="shared" si="68"/>
        <v>37000</v>
      </c>
      <c r="E345" s="22">
        <f t="shared" si="69"/>
        <v>37000</v>
      </c>
      <c r="F345" s="4"/>
    </row>
    <row r="346" spans="1:6">
      <c r="A346" s="1" t="str">
        <f t="shared" si="64"/>
        <v/>
      </c>
      <c r="B346" s="1">
        <f t="shared" si="65"/>
        <v>341</v>
      </c>
      <c r="C346" s="6">
        <v>5</v>
      </c>
      <c r="D346" s="16">
        <f t="shared" si="68"/>
        <v>37000</v>
      </c>
      <c r="E346" s="22">
        <f t="shared" si="69"/>
        <v>37000</v>
      </c>
      <c r="F346" s="4"/>
    </row>
    <row r="347" spans="1:6">
      <c r="A347" s="1" t="str">
        <f t="shared" si="64"/>
        <v/>
      </c>
      <c r="B347" s="1">
        <f t="shared" si="65"/>
        <v>342</v>
      </c>
      <c r="C347" s="6">
        <v>6</v>
      </c>
      <c r="D347" s="16">
        <f t="shared" si="68"/>
        <v>37000</v>
      </c>
      <c r="E347" s="22">
        <f t="shared" si="69"/>
        <v>37000</v>
      </c>
      <c r="F347" s="4"/>
    </row>
    <row r="348" spans="1:6">
      <c r="A348" s="1" t="str">
        <f t="shared" si="64"/>
        <v/>
      </c>
      <c r="B348" s="1">
        <f t="shared" si="65"/>
        <v>343</v>
      </c>
      <c r="C348" s="6">
        <v>7</v>
      </c>
      <c r="D348" s="16">
        <f t="shared" si="68"/>
        <v>37000</v>
      </c>
      <c r="E348" s="22">
        <f t="shared" si="69"/>
        <v>37000</v>
      </c>
      <c r="F348" s="4"/>
    </row>
    <row r="349" spans="1:6">
      <c r="A349" s="1" t="str">
        <f t="shared" si="64"/>
        <v/>
      </c>
      <c r="B349" s="1">
        <f t="shared" si="65"/>
        <v>344</v>
      </c>
      <c r="C349" s="6">
        <v>8</v>
      </c>
      <c r="D349" s="16">
        <f t="shared" si="68"/>
        <v>37000</v>
      </c>
      <c r="E349" s="22">
        <f t="shared" si="69"/>
        <v>37000</v>
      </c>
      <c r="F349" s="4"/>
    </row>
    <row r="350" spans="1:6">
      <c r="A350" s="1" t="str">
        <f t="shared" si="64"/>
        <v/>
      </c>
      <c r="B350" s="1">
        <f t="shared" si="65"/>
        <v>345</v>
      </c>
      <c r="C350" s="6">
        <v>9</v>
      </c>
      <c r="D350" s="16">
        <f t="shared" si="68"/>
        <v>37000</v>
      </c>
      <c r="E350" s="22">
        <f t="shared" si="69"/>
        <v>37000</v>
      </c>
      <c r="F350" s="4"/>
    </row>
    <row r="351" spans="1:6">
      <c r="A351" s="1" t="str">
        <f t="shared" si="64"/>
        <v/>
      </c>
      <c r="B351" s="1">
        <f t="shared" si="65"/>
        <v>346</v>
      </c>
      <c r="C351" s="6">
        <v>10</v>
      </c>
      <c r="D351" s="16">
        <f t="shared" si="68"/>
        <v>37000</v>
      </c>
      <c r="E351" s="22">
        <f t="shared" si="69"/>
        <v>37000</v>
      </c>
      <c r="F351" s="4"/>
    </row>
    <row r="352" spans="1:6">
      <c r="A352" s="1" t="str">
        <f t="shared" si="64"/>
        <v/>
      </c>
      <c r="B352" s="1">
        <f t="shared" si="65"/>
        <v>347</v>
      </c>
      <c r="C352" s="6">
        <v>11</v>
      </c>
      <c r="D352" s="16">
        <f t="shared" si="68"/>
        <v>37000</v>
      </c>
      <c r="E352" s="22">
        <f t="shared" si="69"/>
        <v>37000</v>
      </c>
      <c r="F352" s="4"/>
    </row>
    <row r="353" spans="1:6">
      <c r="A353" s="1" t="str">
        <f t="shared" si="64"/>
        <v/>
      </c>
      <c r="B353" s="1">
        <f t="shared" si="65"/>
        <v>348</v>
      </c>
      <c r="C353" s="6">
        <v>12</v>
      </c>
      <c r="D353" s="16">
        <f t="shared" si="68"/>
        <v>37000</v>
      </c>
      <c r="E353" s="22">
        <f t="shared" si="69"/>
        <v>37000</v>
      </c>
      <c r="F353" s="4"/>
    </row>
    <row r="354" spans="1:6">
      <c r="A354" s="18">
        <f t="shared" si="64"/>
        <v>30</v>
      </c>
      <c r="B354" s="18">
        <f t="shared" si="65"/>
        <v>349</v>
      </c>
      <c r="C354" s="6">
        <v>1</v>
      </c>
      <c r="D354" s="16">
        <f t="shared" ref="D354:D365" si="70">IF(C354&lt;=occp30,rent30,0)</f>
        <v>37000</v>
      </c>
      <c r="E354" s="22">
        <f t="shared" ref="E354:E365" si="71">rent30</f>
        <v>37000</v>
      </c>
      <c r="F354" s="4"/>
    </row>
    <row r="355" spans="1:6">
      <c r="A355" s="1" t="str">
        <f t="shared" si="64"/>
        <v/>
      </c>
      <c r="B355" s="1">
        <f t="shared" si="65"/>
        <v>350</v>
      </c>
      <c r="C355" s="6">
        <v>2</v>
      </c>
      <c r="D355" s="16">
        <f t="shared" si="70"/>
        <v>37000</v>
      </c>
      <c r="E355" s="22">
        <f t="shared" si="71"/>
        <v>37000</v>
      </c>
      <c r="F355" s="4"/>
    </row>
    <row r="356" spans="1:6">
      <c r="A356" s="1" t="str">
        <f t="shared" si="64"/>
        <v/>
      </c>
      <c r="B356" s="1">
        <f t="shared" si="65"/>
        <v>351</v>
      </c>
      <c r="C356" s="6">
        <v>3</v>
      </c>
      <c r="D356" s="16">
        <f t="shared" si="70"/>
        <v>37000</v>
      </c>
      <c r="E356" s="22">
        <f t="shared" si="71"/>
        <v>37000</v>
      </c>
      <c r="F356" s="4"/>
    </row>
    <row r="357" spans="1:6">
      <c r="A357" s="1" t="str">
        <f t="shared" si="64"/>
        <v/>
      </c>
      <c r="B357" s="1">
        <f t="shared" si="65"/>
        <v>352</v>
      </c>
      <c r="C357" s="6">
        <v>4</v>
      </c>
      <c r="D357" s="16">
        <f t="shared" si="70"/>
        <v>37000</v>
      </c>
      <c r="E357" s="22">
        <f t="shared" si="71"/>
        <v>37000</v>
      </c>
      <c r="F357" s="4"/>
    </row>
    <row r="358" spans="1:6">
      <c r="A358" s="1" t="str">
        <f t="shared" si="64"/>
        <v/>
      </c>
      <c r="B358" s="1">
        <f t="shared" si="65"/>
        <v>353</v>
      </c>
      <c r="C358" s="6">
        <v>5</v>
      </c>
      <c r="D358" s="16">
        <f t="shared" si="70"/>
        <v>37000</v>
      </c>
      <c r="E358" s="22">
        <f t="shared" si="71"/>
        <v>37000</v>
      </c>
      <c r="F358" s="4"/>
    </row>
    <row r="359" spans="1:6">
      <c r="A359" s="1" t="str">
        <f t="shared" si="64"/>
        <v/>
      </c>
      <c r="B359" s="1">
        <f t="shared" si="65"/>
        <v>354</v>
      </c>
      <c r="C359" s="6">
        <v>6</v>
      </c>
      <c r="D359" s="16">
        <f t="shared" si="70"/>
        <v>37000</v>
      </c>
      <c r="E359" s="22">
        <f t="shared" si="71"/>
        <v>37000</v>
      </c>
      <c r="F359" s="4"/>
    </row>
    <row r="360" spans="1:6">
      <c r="A360" s="1" t="str">
        <f t="shared" si="64"/>
        <v/>
      </c>
      <c r="B360" s="1">
        <f t="shared" si="65"/>
        <v>355</v>
      </c>
      <c r="C360" s="6">
        <v>7</v>
      </c>
      <c r="D360" s="16">
        <f t="shared" si="70"/>
        <v>37000</v>
      </c>
      <c r="E360" s="22">
        <f t="shared" si="71"/>
        <v>37000</v>
      </c>
      <c r="F360" s="4"/>
    </row>
    <row r="361" spans="1:6">
      <c r="A361" s="1" t="str">
        <f t="shared" si="64"/>
        <v/>
      </c>
      <c r="B361" s="1">
        <f t="shared" si="65"/>
        <v>356</v>
      </c>
      <c r="C361" s="6">
        <v>8</v>
      </c>
      <c r="D361" s="16">
        <f t="shared" si="70"/>
        <v>37000</v>
      </c>
      <c r="E361" s="22">
        <f t="shared" si="71"/>
        <v>37000</v>
      </c>
      <c r="F361" s="4"/>
    </row>
    <row r="362" spans="1:6">
      <c r="A362" s="1" t="str">
        <f t="shared" si="64"/>
        <v/>
      </c>
      <c r="B362" s="1">
        <f t="shared" si="65"/>
        <v>357</v>
      </c>
      <c r="C362" s="6">
        <v>9</v>
      </c>
      <c r="D362" s="16">
        <f t="shared" si="70"/>
        <v>37000</v>
      </c>
      <c r="E362" s="22">
        <f t="shared" si="71"/>
        <v>37000</v>
      </c>
      <c r="F362" s="4"/>
    </row>
    <row r="363" spans="1:6">
      <c r="A363" s="1" t="str">
        <f t="shared" si="64"/>
        <v/>
      </c>
      <c r="B363" s="1">
        <f t="shared" si="65"/>
        <v>358</v>
      </c>
      <c r="C363" s="6">
        <v>10</v>
      </c>
      <c r="D363" s="16">
        <f t="shared" si="70"/>
        <v>37000</v>
      </c>
      <c r="E363" s="22">
        <f t="shared" si="71"/>
        <v>37000</v>
      </c>
      <c r="F363" s="4"/>
    </row>
    <row r="364" spans="1:6">
      <c r="A364" s="1" t="str">
        <f t="shared" si="64"/>
        <v/>
      </c>
      <c r="B364" s="1">
        <f t="shared" si="65"/>
        <v>359</v>
      </c>
      <c r="C364" s="6">
        <v>11</v>
      </c>
      <c r="D364" s="16">
        <f t="shared" si="70"/>
        <v>37000</v>
      </c>
      <c r="E364" s="22">
        <f t="shared" si="71"/>
        <v>37000</v>
      </c>
      <c r="F364" s="4"/>
    </row>
    <row r="365" spans="1:6">
      <c r="A365" s="1" t="str">
        <f t="shared" si="64"/>
        <v/>
      </c>
      <c r="B365" s="1">
        <f t="shared" si="65"/>
        <v>360</v>
      </c>
      <c r="C365" s="6">
        <v>12</v>
      </c>
      <c r="D365" s="16">
        <f t="shared" si="70"/>
        <v>37000</v>
      </c>
      <c r="E365" s="22">
        <f t="shared" si="71"/>
        <v>37000</v>
      </c>
      <c r="F365" s="4"/>
    </row>
    <row r="366" spans="1:6">
      <c r="A366" s="18">
        <f t="shared" si="64"/>
        <v>31</v>
      </c>
      <c r="B366" s="18"/>
      <c r="C366" s="19"/>
      <c r="D366" s="16"/>
      <c r="E366" s="22"/>
      <c r="F366" s="4"/>
    </row>
    <row r="367" spans="1:6">
      <c r="C367" s="11"/>
      <c r="D367" s="11"/>
    </row>
    <row r="368" spans="1:6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74</vt:i4>
      </vt:variant>
    </vt:vector>
  </HeadingPairs>
  <TitlesOfParts>
    <vt:vector size="77" baseType="lpstr">
      <vt:lpstr>Real estate returns calculator</vt:lpstr>
      <vt:lpstr>Cash flow chart (do not modify)</vt:lpstr>
      <vt:lpstr>rent cash flow (do not modify)</vt:lpstr>
      <vt:lpstr>appr</vt:lpstr>
      <vt:lpstr>endmon</vt:lpstr>
      <vt:lpstr>homeins</vt:lpstr>
      <vt:lpstr>intrate</vt:lpstr>
      <vt:lpstr>occmon</vt:lpstr>
      <vt:lpstr>occp1</vt:lpstr>
      <vt:lpstr>occp10</vt:lpstr>
      <vt:lpstr>occp11</vt:lpstr>
      <vt:lpstr>occp12</vt:lpstr>
      <vt:lpstr>occp13</vt:lpstr>
      <vt:lpstr>occp14</vt:lpstr>
      <vt:lpstr>occp15</vt:lpstr>
      <vt:lpstr>occp16</vt:lpstr>
      <vt:lpstr>occp17</vt:lpstr>
      <vt:lpstr>occp18</vt:lpstr>
      <vt:lpstr>occp19</vt:lpstr>
      <vt:lpstr>occp2</vt:lpstr>
      <vt:lpstr>occp20</vt:lpstr>
      <vt:lpstr>occp21</vt:lpstr>
      <vt:lpstr>occp22</vt:lpstr>
      <vt:lpstr>occp23</vt:lpstr>
      <vt:lpstr>occp24</vt:lpstr>
      <vt:lpstr>occp25</vt:lpstr>
      <vt:lpstr>occp26</vt:lpstr>
      <vt:lpstr>occp27</vt:lpstr>
      <vt:lpstr>occp28</vt:lpstr>
      <vt:lpstr>occp29</vt:lpstr>
      <vt:lpstr>occp3</vt:lpstr>
      <vt:lpstr>occp30</vt:lpstr>
      <vt:lpstr>occp4</vt:lpstr>
      <vt:lpstr>occp5</vt:lpstr>
      <vt:lpstr>occp6</vt:lpstr>
      <vt:lpstr>occp7</vt:lpstr>
      <vt:lpstr>occp8</vt:lpstr>
      <vt:lpstr>occp9</vt:lpstr>
      <vt:lpstr>pamt</vt:lpstr>
      <vt:lpstr>penaltyy</vt:lpstr>
      <vt:lpstr>proptax</vt:lpstr>
      <vt:lpstr>rent1</vt:lpstr>
      <vt:lpstr>rent10</vt:lpstr>
      <vt:lpstr>rent11</vt:lpstr>
      <vt:lpstr>rent12</vt:lpstr>
      <vt:lpstr>rent13</vt:lpstr>
      <vt:lpstr>rent14</vt:lpstr>
      <vt:lpstr>rent15</vt:lpstr>
      <vt:lpstr>rent16</vt:lpstr>
      <vt:lpstr>rent17</vt:lpstr>
      <vt:lpstr>rent18</vt:lpstr>
      <vt:lpstr>rent19</vt:lpstr>
      <vt:lpstr>rent2</vt:lpstr>
      <vt:lpstr>rent20</vt:lpstr>
      <vt:lpstr>rent21</vt:lpstr>
      <vt:lpstr>rent22</vt:lpstr>
      <vt:lpstr>rent23</vt:lpstr>
      <vt:lpstr>rent24</vt:lpstr>
      <vt:lpstr>rent25</vt:lpstr>
      <vt:lpstr>rent26</vt:lpstr>
      <vt:lpstr>rent27</vt:lpstr>
      <vt:lpstr>rent28</vt:lpstr>
      <vt:lpstr>rent29</vt:lpstr>
      <vt:lpstr>rent3</vt:lpstr>
      <vt:lpstr>rent30</vt:lpstr>
      <vt:lpstr>rent4</vt:lpstr>
      <vt:lpstr>rent5</vt:lpstr>
      <vt:lpstr>rent6</vt:lpstr>
      <vt:lpstr>rent7</vt:lpstr>
      <vt:lpstr>rent8</vt:lpstr>
      <vt:lpstr>rent9</vt:lpstr>
      <vt:lpstr>sewtax</vt:lpstr>
      <vt:lpstr>socinc</vt:lpstr>
      <vt:lpstr>sqft</vt:lpstr>
      <vt:lpstr>tax</vt:lpstr>
      <vt:lpstr>value</vt:lpstr>
      <vt:lpstr>watertax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2013-07-03T13:25:06Z</dcterms:created>
  <dcterms:modified xsi:type="dcterms:W3CDTF">2014-02-14T16:57:08Z</dcterms:modified>
</cp:coreProperties>
</file>